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2\Аптека 181\10.03.2023\"/>
    </mc:Choice>
  </mc:AlternateContent>
  <bookViews>
    <workbookView xWindow="0" yWindow="0" windowWidth="21570" windowHeight="8145" tabRatio="956" firstSheet="1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Лист1" sheetId="25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I47" i="10" l="1"/>
  <c r="E8" i="2"/>
  <c r="F8" i="2"/>
  <c r="D8" i="21" l="1"/>
  <c r="C8" i="21"/>
  <c r="B8" i="21"/>
  <c r="D70" i="2"/>
  <c r="C48" i="20" l="1"/>
  <c r="D44" i="2" l="1"/>
  <c r="D48" i="20" l="1"/>
  <c r="F7" i="18" l="1"/>
  <c r="C8" i="2" l="1"/>
  <c r="F78" i="2" l="1"/>
  <c r="F52" i="2" l="1"/>
  <c r="E51" i="20" l="1"/>
  <c r="F88" i="2" l="1"/>
  <c r="E48" i="20" l="1"/>
  <c r="C8" i="3"/>
  <c r="E7" i="18" l="1"/>
  <c r="D8" i="2"/>
  <c r="E44" i="2" l="1"/>
  <c r="F44" i="2"/>
  <c r="F79" i="2" s="1"/>
  <c r="D17" i="20"/>
  <c r="C44" i="2"/>
  <c r="C17" i="20" s="1"/>
  <c r="H68" i="2"/>
  <c r="F51" i="20"/>
  <c r="G10" i="11" s="1"/>
  <c r="F48" i="20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7" i="2"/>
  <c r="C15" i="20" s="1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6" i="18"/>
  <c r="G17" i="18"/>
  <c r="G18" i="18"/>
  <c r="D13" i="18"/>
  <c r="E13" i="18"/>
  <c r="C13" i="18"/>
  <c r="D7" i="18"/>
  <c r="C7" i="18"/>
  <c r="D77" i="2"/>
  <c r="D21" i="20" s="1"/>
  <c r="D76" i="2"/>
  <c r="D20" i="20" s="1"/>
  <c r="C76" i="2"/>
  <c r="D78" i="2"/>
  <c r="E78" i="2"/>
  <c r="C78" i="2"/>
  <c r="C77" i="2"/>
  <c r="C21" i="20" s="1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D51" i="20"/>
  <c r="E10" i="11" s="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21" i="2"/>
  <c r="C16" i="20" s="1"/>
  <c r="C41" i="18"/>
  <c r="C68" i="18"/>
  <c r="C52" i="2"/>
  <c r="C75" i="2" s="1"/>
  <c r="C18" i="20" s="1"/>
  <c r="E21" i="2"/>
  <c r="E52" i="2"/>
  <c r="E18" i="20" s="1"/>
  <c r="F21" i="2"/>
  <c r="G21" i="2" s="1"/>
  <c r="F75" i="2"/>
  <c r="L46" i="10"/>
  <c r="L45" i="10"/>
  <c r="L44" i="10"/>
  <c r="L43" i="10"/>
  <c r="F47" i="10"/>
  <c r="E25" i="19"/>
  <c r="E20" i="19" s="1"/>
  <c r="E31" i="20" s="1"/>
  <c r="C25" i="19"/>
  <c r="C20" i="19" s="1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C51" i="20"/>
  <c r="D10" i="11" s="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C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E17" i="20" l="1"/>
  <c r="E79" i="2"/>
  <c r="H13" i="18"/>
  <c r="D15" i="20"/>
  <c r="D58" i="2"/>
  <c r="D19" i="20" s="1"/>
  <c r="G41" i="18"/>
  <c r="H44" i="2"/>
  <c r="G32" i="18"/>
  <c r="G28" i="20"/>
  <c r="F17" i="20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F19" i="18"/>
  <c r="F73" i="18" s="1"/>
  <c r="F72" i="18" s="1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D19" i="18"/>
  <c r="D73" i="18" s="1"/>
  <c r="D72" i="18" s="1"/>
  <c r="D36" i="20" s="1"/>
  <c r="C19" i="18"/>
  <c r="C73" i="18" s="1"/>
  <c r="C72" i="18" s="1"/>
  <c r="C36" i="20" s="1"/>
  <c r="G44" i="2"/>
  <c r="H7" i="18"/>
  <c r="G7" i="18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C79" i="2"/>
  <c r="D14" i="20"/>
  <c r="C58" i="2"/>
  <c r="C19" i="20" s="1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G68" i="18"/>
  <c r="H68" i="18"/>
  <c r="G57" i="18"/>
  <c r="H23" i="20"/>
  <c r="D16" i="20"/>
  <c r="D79" i="2"/>
  <c r="G48" i="20"/>
  <c r="G16" i="20"/>
  <c r="H32" i="20"/>
  <c r="G17" i="20" l="1"/>
  <c r="H18" i="20"/>
  <c r="H17" i="20"/>
  <c r="D37" i="20"/>
  <c r="G19" i="18"/>
  <c r="G73" i="18" s="1"/>
  <c r="H79" i="2"/>
  <c r="C37" i="20"/>
  <c r="AE51" i="9"/>
  <c r="E73" i="18"/>
  <c r="G39" i="20"/>
  <c r="H19" i="18"/>
  <c r="H14" i="20"/>
  <c r="G79" i="2"/>
  <c r="N25" i="10"/>
  <c r="D67" i="2"/>
  <c r="D22" i="20" s="1"/>
  <c r="C67" i="2"/>
  <c r="C22" i="20" s="1"/>
  <c r="E33" i="20"/>
  <c r="H31" i="19"/>
  <c r="G17" i="2"/>
  <c r="F58" i="2"/>
  <c r="H17" i="2"/>
  <c r="F15" i="20"/>
  <c r="F36" i="20"/>
  <c r="F37" i="20"/>
  <c r="H42" i="20"/>
  <c r="G42" i="20"/>
  <c r="E58" i="2"/>
  <c r="E15" i="20"/>
  <c r="G31" i="20"/>
  <c r="H31" i="20"/>
  <c r="G31" i="19"/>
  <c r="E72" i="18" l="1"/>
  <c r="H72" i="18" s="1"/>
  <c r="H73" i="18"/>
  <c r="E37" i="20"/>
  <c r="H37" i="20" s="1"/>
  <c r="C70" i="2"/>
  <c r="E19" i="20"/>
  <c r="E67" i="2"/>
  <c r="H58" i="2"/>
  <c r="F67" i="2"/>
  <c r="G58" i="2"/>
  <c r="F19" i="20"/>
  <c r="H33" i="20"/>
  <c r="G33" i="20"/>
  <c r="H15" i="20"/>
  <c r="G15" i="20"/>
  <c r="E36" i="20" l="1"/>
  <c r="H36" i="20" s="1"/>
  <c r="G72" i="18"/>
  <c r="C24" i="20"/>
  <c r="D8" i="11" s="1"/>
  <c r="C25" i="20" s="1"/>
  <c r="C14" i="19"/>
  <c r="D24" i="20"/>
  <c r="E8" i="11" s="1"/>
  <c r="D25" i="20" s="1"/>
  <c r="D14" i="19"/>
  <c r="F70" i="2"/>
  <c r="F14" i="19" s="1"/>
  <c r="H67" i="2"/>
  <c r="G67" i="2"/>
  <c r="F22" i="20"/>
  <c r="H19" i="20"/>
  <c r="G19" i="20"/>
  <c r="E22" i="20"/>
  <c r="E70" i="2"/>
  <c r="E14" i="19" s="1"/>
  <c r="D7" i="11" l="1"/>
  <c r="C41" i="20" s="1"/>
  <c r="E7" i="1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<sst xmlns="http://schemas.openxmlformats.org/spreadsheetml/2006/main" count="1003" uniqueCount="540">
  <si>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</si>
  <si>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</si>
  <si>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</si>
  <si>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</si>
  <si>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</si>
  <si>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</si>
  <si>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</si>
  <si>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</si>
  <si>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</si>
  <si>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</si>
  <si>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</si>
  <si>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</si>
  <si>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</si>
  <si>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</si>
  <si>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</si>
  <si>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</si>
  <si>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</si>
  <si>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</si>
  <si>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</si>
  <si>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</si>
  <si>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</si>
  <si>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</si>
  <si>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</si>
  <si>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</si>
  <si>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</si>
  <si>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</si>
  <si>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</si>
  <si>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</si>
  <si>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</si>
  <si>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</si>
  <si>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</si>
  <si>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</si>
  <si>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</si>
  <si>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</si>
  <si>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</si>
  <si>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</si>
  <si>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</si>
  <si>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</si>
  <si>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</si>
  <si>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</si>
  <si>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</si>
  <si>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</si>
  <si>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</si>
  <si>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</si>
  <si>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</si>
  <si>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</si>
  <si>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</si>
  <si>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</si>
  <si>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</si>
  <si>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</si>
  <si>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</si>
  <si>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</si>
  <si>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</si>
  <si>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</si>
  <si>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</si>
  <si>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</si>
  <si>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</si>
  <si>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</si>
  <si>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</si>
  <si>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</si>
  <si>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</si>
  <si>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</si>
  <si>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</si>
  <si>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</si>
  <si>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</si>
  <si>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</si>
  <si>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</si>
  <si>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</si>
  <si>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</si>
  <si>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</si>
  <si>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</si>
  <si>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</si>
  <si>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</si>
  <si>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</si>
  <si>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</si>
  <si>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</si>
  <si>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</si>
  <si>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</si>
  <si>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</si>
  <si>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</si>
  <si>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</si>
  <si>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</si>
  <si>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</si>
  <si>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</si>
  <si>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</si>
  <si>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</si>
  <si>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</si>
  <si>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</si>
  <si>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</si>
  <si>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</si>
  <si>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</si>
  <si>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</si>
  <si>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</si>
  <si>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</si>
  <si>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</si>
  <si>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</si>
  <si>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</si>
  <si>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</si>
  <si>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</si>
  <si>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</si>
  <si>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</si>
  <si>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</si>
  <si>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</si>
  <si>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</si>
  <si>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</si>
  <si>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</si>
  <si>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</si>
  <si>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</si>
  <si>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</si>
  <si>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</si>
  <si>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</si>
  <si>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</si>
  <si>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</si>
  <si>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</si>
  <si>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</si>
  <si>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</si>
  <si>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</si>
  <si>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</si>
  <si>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</si>
  <si>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</si>
  <si>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</si>
  <si>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</si>
  <si>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</si>
  <si>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</si>
  <si>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</si>
  <si>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</si>
  <si>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</si>
  <si>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</si>
  <si>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</si>
  <si>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</si>
  <si>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</si>
  <si>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</si>
  <si>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</si>
  <si>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</si>
  <si>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</si>
  <si>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</si>
  <si>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</si>
  <si>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</si>
  <si>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</si>
  <si>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</si>
  <si>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</si>
  <si>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</si>
  <si>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</si>
  <si>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</si>
  <si>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</si>
  <si>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</si>
  <si>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</si>
  <si>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</si>
  <si>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</si>
  <si>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</si>
  <si>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</si>
  <si>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</si>
  <si>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</si>
  <si>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</si>
  <si>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</si>
  <si>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</si>
  <si>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</si>
  <si>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</si>
  <si>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</si>
  <si>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</si>
  <si>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</si>
  <si>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</si>
  <si>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</si>
  <si>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</si>
  <si>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</si>
  <si>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</si>
  <si>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</si>
  <si>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</si>
  <si>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</si>
  <si>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</si>
  <si>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</si>
  <si>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</si>
  <si>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</si>
  <si>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</si>
  <si>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</si>
  <si>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</si>
  <si>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</si>
  <si>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</si>
  <si>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</si>
  <si>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</si>
  <si>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</si>
  <si>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</si>
  <si>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</si>
  <si>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</si>
  <si>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</si>
  <si>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</si>
  <si>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</si>
  <si>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</si>
  <si>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</si>
  <si>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</si>
  <si>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</si>
  <si>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</si>
  <si>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</si>
  <si>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</si>
  <si>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</si>
  <si>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</si>
  <si>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</si>
  <si>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</si>
  <si>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</si>
  <si>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</si>
  <si>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</si>
  <si>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</si>
  <si>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</si>
  <si>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</si>
  <si>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</si>
  <si>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</si>
  <si>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</si>
  <si>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</si>
  <si>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</si>
  <si>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</si>
  <si>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</si>
  <si>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</si>
  <si>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</si>
  <si>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</si>
  <si>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</si>
  <si>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</si>
  <si>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</si>
  <si>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</si>
  <si>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</si>
  <si>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</si>
  <si>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</si>
  <si>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</si>
  <si>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</si>
  <si>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</si>
  <si>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</si>
  <si>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</si>
  <si>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</si>
  <si>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</si>
  <si>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</si>
  <si>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</si>
  <si>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</si>
  <si>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</si>
  <si>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</si>
  <si>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</si>
  <si>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</si>
  <si>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</si>
  <si>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</si>
  <si>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</si>
  <si>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</si>
  <si>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</si>
  <si>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</si>
  <si>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</si>
  <si>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</si>
  <si>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</si>
  <si>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</si>
  <si>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</si>
  <si>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</si>
  <si>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</si>
  <si>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</si>
  <si>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</si>
  <si>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</si>
  <si>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</si>
  <si>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</si>
  <si>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</si>
  <si>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</si>
  <si>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</si>
  <si>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</si>
  <si>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</si>
  <si>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</si>
  <si>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</si>
  <si>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</si>
  <si>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</si>
  <si>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</si>
  <si>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</si>
  <si>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</si>
  <si>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</si>
  <si>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</si>
  <si>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</si>
  <si>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</si>
  <si>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</si>
  <si>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</si>
  <si>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</si>
  <si>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</si>
  <si>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</si>
  <si>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</si>
  <si>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</si>
  <si>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</si>
  <si>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</si>
  <si>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</si>
  <si>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</si>
  <si>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</si>
  <si>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</si>
  <si>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</si>
  <si>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</si>
  <si>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</si>
  <si>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</si>
  <si>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</si>
  <si>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</si>
  <si>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</si>
  <si>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</si>
  <si>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</si>
  <si>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</si>
  <si>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</si>
  <si>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</si>
  <si>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</si>
  <si>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</si>
  <si>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</si>
  <si>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</si>
  <si>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</si>
  <si>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</si>
  <si>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</si>
  <si>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</si>
  <si>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</si>
  <si>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</si>
  <si>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</si>
  <si>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</si>
  <si>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</si>
  <si>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</si>
  <si>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</si>
  <si>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</si>
  <si>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</si>
  <si>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</si>
  <si>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</si>
  <si>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</si>
  <si>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</si>
  <si>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</si>
  <si>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</si>
  <si>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</si>
  <si>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</si>
  <si>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</si>
  <si>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</si>
  <si>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</si>
  <si>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</si>
  <si>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</si>
  <si>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</si>
  <si>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</si>
  <si>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</si>
  <si>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</si>
  <si>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</si>
  <si>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</si>
  <si>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</si>
  <si>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</si>
  <si>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</si>
  <si>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</si>
  <si>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</si>
  <si>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</si>
  <si>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</si>
  <si>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</si>
  <si>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</si>
  <si>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</si>
  <si>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</si>
  <si>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</si>
  <si>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</si>
  <si>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</si>
  <si>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</si>
  <si>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</si>
  <si>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</si>
  <si>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</si>
  <si>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</si>
  <si>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</si>
  <si>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</si>
  <si>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</si>
  <si>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</si>
  <si>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</si>
  <si>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</si>
  <si>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</si>
  <si>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</si>
  <si>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</si>
  <si>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</si>
  <si>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</si>
  <si>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</si>
  <si>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</si>
  <si>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</si>
  <si>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</si>
  <si>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</si>
  <si>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</si>
  <si>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</si>
  <si>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</si>
  <si>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</si>
  <si>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</si>
  <si>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</si>
  <si>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</si>
  <si>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</si>
  <si>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</si>
  <si>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</si>
  <si>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</si>
  <si>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</si>
  <si>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</si>
  <si>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</si>
  <si>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</si>
  <si>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</si>
  <si>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</si>
  <si>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</si>
  <si>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</si>
  <si>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</si>
  <si>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</si>
  <si>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</si>
  <si>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</si>
  <si>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</si>
  <si>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</si>
  <si>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</si>
  <si>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</si>
  <si>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</si>
  <si>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</si>
  <si>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</si>
  <si>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</si>
  <si>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</si>
  <si>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</si>
  <si>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</si>
  <si>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</si>
  <si>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</si>
  <si>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</si>
  <si>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</si>
  <si>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</si>
  <si>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</si>
  <si>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</si>
  <si>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</si>
  <si>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</si>
  <si>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</si>
  <si>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</si>
  <si>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</si>
  <si>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</si>
  <si>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</si>
  <si>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</si>
  <si>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</si>
  <si>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</si>
  <si>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</si>
  <si>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</si>
  <si>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</si>
  <si>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</si>
  <si>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</si>
  <si>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</si>
  <si>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</si>
  <si>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</si>
  <si>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</si>
  <si>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</si>
  <si>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</si>
  <si>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</si>
  <si>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</si>
  <si>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</si>
  <si>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</si>
  <si>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</si>
  <si>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</si>
  <si>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</si>
  <si>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</si>
  <si>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</si>
  <si>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</si>
  <si>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</si>
  <si>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</si>
  <si>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</si>
  <si>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</si>
  <si>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</si>
  <si>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</si>
  <si>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</si>
  <si>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</si>
  <si>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</si>
  <si>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</si>
  <si>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</si>
  <si>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</si>
  <si>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</si>
  <si>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</si>
  <si>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</si>
  <si>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</si>
  <si>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</si>
  <si>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</si>
  <si>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</si>
  <si>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</si>
  <si>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</si>
  <si>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</si>
  <si>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</si>
  <si>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</si>
  <si>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</si>
  <si>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</si>
  <si>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</si>
  <si>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</si>
  <si>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</si>
  <si>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</si>
  <si>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</si>
  <si>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</si>
  <si>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</si>
  <si>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</si>
  <si>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</si>
  <si>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</si>
  <si>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</si>
  <si>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</si>
  <si>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</si>
  <si>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Плановий (2022) рік, усього</t>
  </si>
  <si>
    <r>
      <t xml:space="preserve">станом на 01 жовтня  2022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</si>
  <si>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 88,3 тис. грн </t>
  </si>
  <si>
    <t xml:space="preserve">Сума дебіторської заборгованості 28,0  тис. грн </t>
  </si>
  <si>
    <t xml:space="preserve">                                                                                 КП "Аптека №181"</t>
  </si>
  <si>
    <t>Балансова вартість
(тис.грн.) 
на 01.10.2022 р.</t>
  </si>
  <si>
    <t xml:space="preserve">   2021 рік</t>
  </si>
  <si>
    <t xml:space="preserve">  2022  рік</t>
  </si>
  <si>
    <t>Плановий 4 кв. 2021р.</t>
  </si>
  <si>
    <t>Факт минулого  4 кв. 2021р.</t>
  </si>
  <si>
    <t>модернізація основних засобів з метою подовженнчя терміну користування</t>
  </si>
  <si>
    <t>Плановий 2023 рік</t>
  </si>
  <si>
    <t>Звітний період  2022р.</t>
  </si>
  <si>
    <t>за  2022 рік</t>
  </si>
  <si>
    <t>Звітний період  2022 рік</t>
  </si>
  <si>
    <t>план 2022</t>
  </si>
  <si>
    <t>факт  2022</t>
  </si>
  <si>
    <t>Звітний період 2022р.</t>
  </si>
  <si>
    <t xml:space="preserve">до фінансового звіту за  2022 року </t>
  </si>
  <si>
    <t>План  .2022</t>
  </si>
  <si>
    <t>Факт  .2022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</si>
  <si>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</si>
  <si>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</si>
  <si>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</si>
  <si>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</si>
  <si>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</si>
  <si>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</si>
  <si>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</si>
  <si>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</si>
  <si>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</si>
  <si>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</si>
  <si>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</si>
  <si>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</si>
  <si>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</si>
  <si>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</si>
  <si>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</si>
  <si>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</si>
  <si>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</si>
  <si>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</si>
  <si>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</si>
  <si>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</si>
  <si>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</si>
  <si>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</si>
  <si>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</si>
  <si>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</si>
  <si>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</si>
  <si>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</si>
  <si>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</si>
  <si>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</si>
  <si>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</si>
  <si>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</si>
  <si>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</si>
  <si>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</si>
  <si>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</si>
  <si>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</si>
  <si>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</si>
  <si>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</si>
  <si>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</si>
  <si>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</si>
  <si>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</si>
  <si>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</si>
  <si>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Факт 2022</t>
  </si>
  <si>
    <r>
      <t>Інформація щодо діяльності підприємства упродовж 2016 -  2022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</si>
  <si>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>Факт звітного періоду  (2022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</si>
</sst>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71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2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6" fillId="0" borderId="0" xfId="285" applyFont="1" applyFill="1" applyBorder="1" applyAlignment="1">
      <alignment vertical="center" wrapText="1"/>
    </xf>
    <xf numFmtId="0" fontId="73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7" fillId="0" borderId="15" xfId="0" applyFont="1" applyFill="1" applyBorder="1" applyAlignment="1">
      <alignment vertical="center"/>
    </xf>
    <xf numFmtId="0" fontId="87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6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8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73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1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4" fillId="0" borderId="0" xfId="0" applyFont="1" applyFill="1" applyAlignment="1">
      <alignment horizontal="justify"/>
    </xf>
    <xf numFmtId="0" fontId="85" fillId="0" borderId="3" xfId="0" applyFont="1" applyFill="1" applyBorder="1" applyAlignment="1">
      <alignment horizontal="center" vertical="center" wrapText="1"/>
    </xf>
    <xf numFmtId="0" fontId="85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6" fillId="0" borderId="0" xfId="28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5" fillId="0" borderId="0" xfId="285" applyFont="1" applyFill="1" applyAlignment="1" applyProtection="1">
      <protection locked="0"/>
    </xf>
    <xf numFmtId="0" fontId="92" fillId="0" borderId="0" xfId="0" applyFont="1"/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73" fontId="93" fillId="0" borderId="3" xfId="0" applyNumberFormat="1" applyFont="1" applyFill="1" applyBorder="1" applyAlignment="1">
      <alignment horizontal="center" vertical="center" wrapText="1"/>
    </xf>
    <xf numFmtId="173" fontId="94" fillId="0" borderId="3" xfId="0" applyNumberFormat="1" applyFont="1" applyFill="1" applyBorder="1" applyAlignment="1">
      <alignment horizontal="center" vertical="center" wrapText="1"/>
    </xf>
    <xf numFmtId="173" fontId="95" fillId="0" borderId="3" xfId="0" applyNumberFormat="1" applyFont="1" applyFill="1" applyBorder="1" applyAlignment="1">
      <alignment horizontal="center" vertical="center" wrapText="1"/>
    </xf>
    <xf numFmtId="173" fontId="95" fillId="29" borderId="3" xfId="0" applyNumberFormat="1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horizontal="left" vertical="center" wrapText="1"/>
    </xf>
    <xf numFmtId="0" fontId="93" fillId="0" borderId="3" xfId="0" applyFont="1" applyFill="1" applyBorder="1" applyAlignment="1">
      <alignment horizontal="left" vertical="center" wrapText="1"/>
    </xf>
    <xf numFmtId="0" fontId="93" fillId="0" borderId="0" xfId="0" applyFont="1" applyFill="1" applyBorder="1" applyAlignment="1">
      <alignment horizontal="left" vertical="center" wrapText="1"/>
    </xf>
    <xf numFmtId="0" fontId="93" fillId="0" borderId="0" xfId="0" applyFont="1" applyFill="1" applyBorder="1" applyAlignment="1">
      <alignment horizontal="center" vertical="center"/>
    </xf>
    <xf numFmtId="2" fontId="93" fillId="0" borderId="0" xfId="0" applyNumberFormat="1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left" wrapText="1"/>
    </xf>
    <xf numFmtId="170" fontId="93" fillId="0" borderId="0" xfId="0" applyNumberFormat="1" applyFont="1" applyFill="1" applyBorder="1" applyAlignment="1">
      <alignment horizontal="center" wrapText="1"/>
    </xf>
    <xf numFmtId="170" fontId="93" fillId="0" borderId="0" xfId="0" quotePrefix="1" applyNumberFormat="1" applyFont="1" applyFill="1" applyBorder="1" applyAlignment="1">
      <alignment wrapText="1"/>
    </xf>
    <xf numFmtId="0" fontId="96" fillId="0" borderId="0" xfId="0" applyFont="1" applyFill="1" applyBorder="1" applyAlignment="1">
      <alignment horizontal="left" vertical="justify"/>
    </xf>
    <xf numFmtId="0" fontId="96" fillId="0" borderId="0" xfId="0" applyFont="1" applyFill="1" applyBorder="1" applyAlignment="1">
      <alignment horizontal="center" vertical="justify"/>
    </xf>
    <xf numFmtId="0" fontId="96" fillId="0" borderId="0" xfId="0" applyFont="1" applyFill="1" applyBorder="1" applyAlignment="1">
      <alignment vertical="justify"/>
    </xf>
    <xf numFmtId="0" fontId="93" fillId="0" borderId="0" xfId="0" applyFont="1" applyFill="1" applyAlignment="1">
      <alignment vertical="center"/>
    </xf>
    <xf numFmtId="0" fontId="93" fillId="0" borderId="0" xfId="245" applyFont="1" applyFill="1" applyBorder="1" applyAlignment="1">
      <alignment horizontal="center" vertical="center"/>
    </xf>
    <xf numFmtId="2" fontId="93" fillId="0" borderId="0" xfId="245" applyNumberFormat="1" applyFont="1" applyFill="1" applyBorder="1" applyAlignment="1">
      <alignment horizontal="center" vertical="center"/>
    </xf>
    <xf numFmtId="0" fontId="93" fillId="0" borderId="0" xfId="245" applyFont="1" applyFill="1" applyBorder="1" applyAlignment="1">
      <alignment vertical="center" wrapText="1"/>
    </xf>
    <xf numFmtId="0" fontId="95" fillId="0" borderId="0" xfId="0" quotePrefix="1" applyFont="1" applyFill="1" applyBorder="1" applyAlignment="1">
      <alignment horizontal="center" vertical="center"/>
    </xf>
    <xf numFmtId="2" fontId="95" fillId="0" borderId="0" xfId="0" quotePrefix="1" applyNumberFormat="1" applyFont="1" applyFill="1" applyBorder="1" applyAlignment="1">
      <alignment horizontal="center" vertical="center"/>
    </xf>
    <xf numFmtId="2" fontId="93" fillId="0" borderId="0" xfId="0" applyNumberFormat="1" applyFont="1" applyFill="1" applyAlignment="1">
      <alignment vertical="center"/>
    </xf>
    <xf numFmtId="3" fontId="93" fillId="0" borderId="0" xfId="0" applyNumberFormat="1" applyFont="1" applyFill="1" applyBorder="1" applyAlignment="1">
      <alignment horizontal="center" vertical="center" wrapText="1"/>
    </xf>
    <xf numFmtId="170" fontId="93" fillId="0" borderId="0" xfId="0" applyNumberFormat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left" vertical="center" wrapText="1" shrinkToFit="1"/>
    </xf>
    <xf numFmtId="0" fontId="94" fillId="0" borderId="0" xfId="0" applyNumberFormat="1" applyFont="1" applyFill="1" applyBorder="1" applyAlignment="1">
      <alignment horizontal="center" vertical="center"/>
    </xf>
    <xf numFmtId="49" fontId="93" fillId="0" borderId="0" xfId="0" applyNumberFormat="1" applyFont="1" applyFill="1" applyBorder="1" applyAlignment="1">
      <alignment horizontal="center" vertical="center" wrapText="1"/>
    </xf>
    <xf numFmtId="49" fontId="93" fillId="0" borderId="0" xfId="0" applyNumberFormat="1" applyFont="1" applyFill="1" applyBorder="1" applyAlignment="1">
      <alignment horizontal="left" vertical="center" wrapText="1"/>
    </xf>
    <xf numFmtId="0" fontId="94" fillId="0" borderId="0" xfId="0" applyFont="1" applyFill="1" applyAlignment="1">
      <alignment vertical="center"/>
    </xf>
    <xf numFmtId="0" fontId="9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0" fillId="0" borderId="3" xfId="0" quotePrefix="1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98" fillId="0" borderId="3" xfId="0" quotePrefix="1" applyFont="1" applyFill="1" applyBorder="1" applyAlignment="1">
      <alignment horizontal="center" vertical="center"/>
    </xf>
    <xf numFmtId="173" fontId="75" fillId="0" borderId="3" xfId="0" applyNumberFormat="1" applyFont="1" applyFill="1" applyBorder="1" applyAlignment="1">
      <alignment horizontal="center" vertical="center" wrapText="1"/>
    </xf>
    <xf numFmtId="2" fontId="75" fillId="29" borderId="3" xfId="292" applyNumberFormat="1" applyFont="1" applyFill="1" applyBorder="1" applyAlignment="1">
      <alignment horizontal="center"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100" fillId="29" borderId="3" xfId="0" quotePrefix="1" applyFont="1" applyFill="1" applyBorder="1" applyAlignment="1">
      <alignment horizontal="center" vertical="center"/>
    </xf>
    <xf numFmtId="173" fontId="4" fillId="26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100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2" fontId="70" fillId="0" borderId="0" xfId="0" applyNumberFormat="1" applyFont="1" applyFill="1" applyBorder="1" applyAlignment="1">
      <alignment horizontal="center" vertical="justify"/>
    </xf>
    <xf numFmtId="0" fontId="75" fillId="0" borderId="3" xfId="245" applyFont="1" applyFill="1" applyBorder="1" applyAlignment="1">
      <alignment horizontal="left" vertical="center" wrapText="1"/>
    </xf>
    <xf numFmtId="0" fontId="71" fillId="0" borderId="3" xfId="0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100" fillId="0" borderId="3" xfId="245" applyFont="1" applyFill="1" applyBorder="1" applyAlignment="1">
      <alignment horizontal="center" vertical="center"/>
    </xf>
    <xf numFmtId="0" fontId="74" fillId="0" borderId="3" xfId="245" applyFont="1" applyFill="1" applyBorder="1" applyAlignment="1">
      <alignment horizontal="center" vertical="center"/>
    </xf>
    <xf numFmtId="173" fontId="75" fillId="29" borderId="3" xfId="0" applyNumberFormat="1" applyFont="1" applyFill="1" applyBorder="1" applyAlignment="1">
      <alignment horizontal="center" vertical="center" wrapText="1"/>
    </xf>
    <xf numFmtId="0" fontId="4" fillId="29" borderId="3" xfId="245" applyFont="1" applyFill="1" applyBorder="1" applyAlignment="1">
      <alignment horizontal="left" vertical="center" wrapText="1"/>
    </xf>
    <xf numFmtId="0" fontId="100" fillId="29" borderId="3" xfId="245" applyFont="1" applyFill="1" applyBorder="1" applyAlignment="1">
      <alignment horizontal="center" vertical="center"/>
    </xf>
    <xf numFmtId="0" fontId="4" fillId="30" borderId="19" xfId="0" applyFont="1" applyFill="1" applyBorder="1" applyAlignment="1">
      <alignment horizontal="left" vertical="center" wrapText="1"/>
    </xf>
    <xf numFmtId="49" fontId="100" fillId="3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2" fontId="5" fillId="0" borderId="19" xfId="0" applyNumberFormat="1" applyFont="1" applyFill="1" applyBorder="1" applyAlignment="1">
      <alignment horizontal="left" vertical="center" wrapText="1"/>
    </xf>
    <xf numFmtId="49" fontId="70" fillId="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100" fillId="29" borderId="19" xfId="0" applyNumberFormat="1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6" fillId="0" borderId="3" xfId="0" applyNumberFormat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3" fontId="5" fillId="0" borderId="3" xfId="0" quotePrefix="1" applyNumberFormat="1" applyFont="1" applyFill="1" applyBorder="1" applyAlignment="1">
      <alignment horizontal="center" vertical="center" wrapText="1"/>
    </xf>
    <xf numFmtId="0" fontId="4" fillId="30" borderId="22" xfId="0" applyFont="1" applyFill="1" applyBorder="1" applyAlignment="1">
      <alignment horizontal="left" vertical="center" wrapText="1"/>
    </xf>
    <xf numFmtId="49" fontId="100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98" fillId="0" borderId="22" xfId="0" applyNumberFormat="1" applyFont="1" applyFill="1" applyBorder="1" applyAlignment="1">
      <alignment horizontal="center" vertical="center"/>
    </xf>
    <xf numFmtId="49" fontId="98" fillId="0" borderId="19" xfId="0" applyNumberFormat="1" applyFont="1" applyFill="1" applyBorder="1" applyAlignment="1">
      <alignment horizontal="center" vertical="center"/>
    </xf>
    <xf numFmtId="0" fontId="100" fillId="29" borderId="3" xfId="0" applyFont="1" applyFill="1" applyBorder="1" applyAlignment="1">
      <alignment horizontal="center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169" fontId="5" fillId="29" borderId="3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88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3" fillId="0" borderId="17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96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93" fillId="0" borderId="0" xfId="0" applyFont="1" applyFill="1" applyBorder="1" applyAlignment="1"/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170" fontId="93" fillId="0" borderId="0" xfId="0" applyNumberFormat="1" applyFont="1" applyFill="1" applyBorder="1" applyAlignment="1">
      <alignment horizontal="center" wrapText="1"/>
    </xf>
    <xf numFmtId="0" fontId="96" fillId="0" borderId="0" xfId="0" applyFont="1" applyFill="1" applyBorder="1" applyAlignment="1">
      <alignment horizontal="center" vertical="justify"/>
    </xf>
    <xf numFmtId="0" fontId="96" fillId="0" borderId="0" xfId="0" applyFont="1" applyFill="1" applyAlignment="1">
      <alignment horizontal="center" vertical="justify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178" fontId="93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169" fontId="93" fillId="0" borderId="3" xfId="0" applyNumberFormat="1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/>
    </xf>
    <xf numFmtId="49" fontId="93" fillId="0" borderId="18" xfId="0" applyNumberFormat="1" applyFont="1" applyFill="1" applyBorder="1" applyAlignment="1">
      <alignment horizontal="right" vertical="center" wrapText="1"/>
    </xf>
    <xf numFmtId="49" fontId="93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93" fillId="0" borderId="3" xfId="0" applyNumberFormat="1" applyFont="1" applyFill="1" applyBorder="1" applyAlignment="1">
      <alignment vertical="center" wrapText="1"/>
    </xf>
    <xf numFmtId="178" fontId="93" fillId="0" borderId="14" xfId="0" applyNumberFormat="1" applyFont="1" applyFill="1" applyBorder="1" applyAlignment="1">
      <alignment vertical="center" wrapText="1"/>
    </xf>
    <xf numFmtId="178" fontId="93" fillId="0" borderId="15" xfId="0" applyNumberFormat="1" applyFont="1" applyFill="1" applyBorder="1" applyAlignment="1">
      <alignment vertical="center" wrapText="1"/>
    </xf>
    <xf numFmtId="170" fontId="93" fillId="0" borderId="3" xfId="0" applyNumberFormat="1" applyFont="1" applyFill="1" applyBorder="1" applyAlignment="1">
      <alignment vertical="center" wrapText="1"/>
    </xf>
    <xf numFmtId="49" fontId="93" fillId="0" borderId="3" xfId="0" applyNumberFormat="1" applyFont="1" applyFill="1" applyBorder="1" applyAlignment="1">
      <alignment horizontal="right" vertical="center" wrapText="1"/>
    </xf>
    <xf numFmtId="170" fontId="93" fillId="0" borderId="14" xfId="0" applyNumberFormat="1" applyFont="1" applyFill="1" applyBorder="1" applyAlignment="1">
      <alignment vertical="center" wrapText="1"/>
    </xf>
    <xf numFmtId="170" fontId="93" fillId="0" borderId="15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49" fontId="73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6" fillId="0" borderId="14" xfId="0" applyFont="1" applyFill="1" applyBorder="1" applyAlignment="1">
      <alignment horizontal="center" vertical="center" wrapText="1"/>
    </xf>
    <xf numFmtId="0" fontId="86" fillId="0" borderId="16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86" fillId="0" borderId="14" xfId="0" applyFont="1" applyFill="1" applyBorder="1" applyAlignment="1">
      <alignment horizontal="center" vertical="center" wrapText="1" shrinkToFit="1"/>
    </xf>
    <xf numFmtId="0" fontId="86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6" fillId="0" borderId="15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left"/>
    </xf>
    <xf numFmtId="0" fontId="77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1" fillId="0" borderId="0" xfId="285" applyFont="1" applyFill="1" applyBorder="1" applyAlignment="1">
      <alignment horizontal="center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76" fillId="0" borderId="0" xfId="285" applyFont="1" applyFill="1" applyBorder="1" applyAlignment="1">
      <alignment horizontal="left" vertical="center" wrapText="1"/>
    </xf>
    <xf numFmtId="0" fontId="34" fillId="0" borderId="0" xfId="285" applyFont="1" applyFill="1" applyBorder="1" applyAlignment="1">
      <alignment horizontal="left" vertical="center" wrapText="1"/>
    </xf>
    <xf numFmtId="0" fontId="76" fillId="0" borderId="0" xfId="285" applyFont="1" applyFill="1" applyBorder="1" applyAlignment="1">
      <alignment horizontal="center" vertical="top" wrapText="1"/>
    </xf>
    <xf numFmtId="0" fontId="83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43" zoomScaleNormal="100" zoomScaleSheetLayoutView="75" workbookViewId="0">
      <selection activeCell="J9" sqref="J9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10"/>
      <c r="B1" s="410"/>
      <c r="C1" s="2"/>
      <c r="D1" s="2"/>
      <c r="E1" s="2"/>
      <c r="F1" s="2"/>
      <c r="G1" s="2"/>
      <c r="H1" s="2"/>
    </row>
    <row r="2" spans="1:8" ht="30" customHeight="1">
      <c r="A2" s="403" t="s">
        <v>171</v>
      </c>
      <c r="B2" s="403"/>
      <c r="C2" s="403"/>
      <c r="D2" s="403"/>
      <c r="E2" s="403"/>
      <c r="F2" s="403"/>
      <c r="G2" s="403"/>
      <c r="H2" s="403"/>
    </row>
    <row r="3" spans="1:8" ht="24.75" customHeight="1">
      <c r="A3" s="403" t="s">
        <v>460</v>
      </c>
      <c r="B3" s="403"/>
      <c r="C3" s="403"/>
      <c r="D3" s="403"/>
      <c r="E3" s="403"/>
      <c r="F3" s="403"/>
      <c r="G3" s="403"/>
      <c r="H3" s="403"/>
    </row>
    <row r="4" spans="1:8" ht="18.75">
      <c r="A4" s="403" t="s">
        <v>489</v>
      </c>
      <c r="B4" s="403"/>
      <c r="C4" s="403"/>
      <c r="D4" s="403"/>
      <c r="E4" s="403"/>
      <c r="F4" s="403"/>
      <c r="G4" s="403"/>
      <c r="H4" s="403"/>
    </row>
    <row r="5" spans="1:8" ht="15">
      <c r="A5" s="402" t="s">
        <v>290</v>
      </c>
      <c r="B5" s="402"/>
      <c r="C5" s="402"/>
      <c r="D5" s="402"/>
      <c r="E5" s="402"/>
      <c r="F5" s="402"/>
      <c r="G5" s="402"/>
      <c r="H5" s="402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403" t="s">
        <v>150</v>
      </c>
      <c r="B7" s="403"/>
      <c r="C7" s="403"/>
      <c r="D7" s="403"/>
      <c r="E7" s="403"/>
      <c r="F7" s="403"/>
      <c r="G7" s="403"/>
      <c r="H7" s="403"/>
    </row>
    <row r="8" spans="1:8" ht="10.5" customHeight="1">
      <c r="A8" s="2"/>
      <c r="B8" s="18"/>
      <c r="C8" s="18"/>
      <c r="D8" s="18"/>
      <c r="E8" s="18"/>
      <c r="F8" s="18"/>
      <c r="G8" s="18"/>
      <c r="H8" s="18"/>
    </row>
    <row r="9" spans="1:8" ht="57.75" customHeight="1">
      <c r="A9" s="404" t="s">
        <v>203</v>
      </c>
      <c r="B9" s="405" t="s">
        <v>15</v>
      </c>
      <c r="C9" s="407" t="s">
        <v>449</v>
      </c>
      <c r="D9" s="407"/>
      <c r="E9" s="406" t="s">
        <v>488</v>
      </c>
      <c r="F9" s="406"/>
      <c r="G9" s="406"/>
      <c r="H9" s="406"/>
    </row>
    <row r="10" spans="1:8" ht="75" customHeight="1">
      <c r="A10" s="404"/>
      <c r="B10" s="405"/>
      <c r="C10" s="251" t="s">
        <v>482</v>
      </c>
      <c r="D10" s="251" t="s">
        <v>483</v>
      </c>
      <c r="E10" s="42" t="s">
        <v>187</v>
      </c>
      <c r="F10" s="42" t="s">
        <v>176</v>
      </c>
      <c r="G10" s="42" t="s">
        <v>198</v>
      </c>
      <c r="H10" s="42" t="s">
        <v>199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74">
        <v>5</v>
      </c>
      <c r="F11" s="72">
        <v>6</v>
      </c>
      <c r="G11" s="74">
        <v>7</v>
      </c>
      <c r="H11" s="72">
        <v>8</v>
      </c>
    </row>
    <row r="12" spans="1:8" ht="34.5" customHeight="1">
      <c r="A12" s="411" t="s">
        <v>83</v>
      </c>
      <c r="B12" s="411"/>
      <c r="C12" s="411"/>
      <c r="D12" s="411"/>
      <c r="E12" s="411"/>
      <c r="F12" s="411"/>
      <c r="G12" s="411"/>
      <c r="H12" s="411"/>
    </row>
    <row r="13" spans="1:8" ht="46.5" customHeight="1">
      <c r="A13" s="53" t="s">
        <v>151</v>
      </c>
      <c r="B13" s="252">
        <f>'1. Фін результат'!B7</f>
        <v>1000</v>
      </c>
      <c r="C13" s="69">
        <f>'1. Фін результат'!C7</f>
        <v>17009</v>
      </c>
      <c r="D13" s="69">
        <f>'1. Фін результат'!D7</f>
        <v>14582.8</v>
      </c>
      <c r="E13" s="69">
        <f>'1. Фін результат'!E7</f>
        <v>16188</v>
      </c>
      <c r="F13" s="69">
        <f>'1. Фін результат'!F7</f>
        <v>14582.8</v>
      </c>
      <c r="G13" s="69">
        <f>F13-E13</f>
        <v>-1605.2000000000007</v>
      </c>
      <c r="H13" s="70">
        <f t="shared" ref="H13:H25" si="0">F13/E13*100</f>
        <v>90.084012849023964</v>
      </c>
    </row>
    <row r="14" spans="1:8" ht="40.5" customHeight="1">
      <c r="A14" s="53" t="s">
        <v>131</v>
      </c>
      <c r="B14" s="252">
        <f>'1. Фін результат'!B8</f>
        <v>1010</v>
      </c>
      <c r="C14" s="69">
        <v>-10674</v>
      </c>
      <c r="D14" s="69">
        <f>'1. Фін результат'!D8</f>
        <v>-12704</v>
      </c>
      <c r="E14" s="69">
        <f>'1. Фін результат'!E8</f>
        <v>-14052</v>
      </c>
      <c r="F14" s="69">
        <f>'1. Фін результат'!F8</f>
        <v>-12704</v>
      </c>
      <c r="G14" s="69">
        <f t="shared" ref="G14:G25" si="1">F14-E14</f>
        <v>1348</v>
      </c>
      <c r="H14" s="70">
        <f t="shared" si="0"/>
        <v>90.407059493310555</v>
      </c>
    </row>
    <row r="15" spans="1:8" ht="32.25" customHeight="1">
      <c r="A15" s="54" t="s">
        <v>188</v>
      </c>
      <c r="B15" s="252">
        <f>'1. Фін результат'!B17</f>
        <v>1020</v>
      </c>
      <c r="C15" s="175">
        <f>'1. Фін результат'!C17</f>
        <v>2084.6000000000004</v>
      </c>
      <c r="D15" s="175">
        <f>'1. Фін результат'!D17</f>
        <v>1878.7999999999993</v>
      </c>
      <c r="E15" s="175">
        <f>'1. Фін результат'!E17</f>
        <v>2136</v>
      </c>
      <c r="F15" s="175">
        <f>'1. Фін результат'!F17</f>
        <v>1878.7999999999993</v>
      </c>
      <c r="G15" s="175">
        <f t="shared" si="1"/>
        <v>-257.20000000000073</v>
      </c>
      <c r="H15" s="70">
        <f t="shared" si="0"/>
        <v>87.958801498127301</v>
      </c>
    </row>
    <row r="16" spans="1:8" ht="27.75" customHeight="1">
      <c r="A16" s="53" t="s">
        <v>108</v>
      </c>
      <c r="B16" s="252">
        <f>'1. Фін результат'!B21</f>
        <v>1040</v>
      </c>
      <c r="C16" s="69">
        <f>'1. Фін результат'!C21</f>
        <v>0</v>
      </c>
      <c r="D16" s="69">
        <f>'1. Фін результат'!D21</f>
        <v>0</v>
      </c>
      <c r="E16" s="69">
        <f>'1. Фін результат'!E21</f>
        <v>0</v>
      </c>
      <c r="F16" s="69">
        <f>'1. Фін результат'!F21</f>
        <v>0</v>
      </c>
      <c r="G16" s="69">
        <f t="shared" si="1"/>
        <v>0</v>
      </c>
      <c r="H16" s="70" t="e">
        <f t="shared" si="0"/>
        <v>#DIV/0!</v>
      </c>
    </row>
    <row r="17" spans="1:8" ht="25.5" customHeight="1">
      <c r="A17" s="53" t="s">
        <v>105</v>
      </c>
      <c r="B17" s="252">
        <f>'1. Фін результат'!B44</f>
        <v>1070</v>
      </c>
      <c r="C17" s="69">
        <f>'1. Фін результат'!C44</f>
        <v>-1966</v>
      </c>
      <c r="D17" s="69">
        <f>'1. Фін результат'!D44</f>
        <v>-1754</v>
      </c>
      <c r="E17" s="69">
        <f>'1. Фін результат'!E44</f>
        <v>-1700</v>
      </c>
      <c r="F17" s="69">
        <f>'1. Фін результат'!F44</f>
        <v>-1754</v>
      </c>
      <c r="G17" s="69">
        <f t="shared" si="1"/>
        <v>-54</v>
      </c>
      <c r="H17" s="70">
        <f t="shared" si="0"/>
        <v>103.17647058823529</v>
      </c>
    </row>
    <row r="18" spans="1:8" ht="26.25" customHeight="1">
      <c r="A18" s="53" t="s">
        <v>109</v>
      </c>
      <c r="B18" s="252">
        <f>'1. Фін результат'!B75</f>
        <v>1300</v>
      </c>
      <c r="C18" s="69">
        <f>'1. Фін результат'!C75</f>
        <v>0</v>
      </c>
      <c r="D18" s="69">
        <f>'1. Фін результат'!D75</f>
        <v>0</v>
      </c>
      <c r="E18" s="69">
        <f>'1. Фін результат'!E75</f>
        <v>0</v>
      </c>
      <c r="F18" s="69">
        <f>'1. Фін результат'!F75</f>
        <v>0</v>
      </c>
      <c r="G18" s="69">
        <f t="shared" si="1"/>
        <v>0</v>
      </c>
      <c r="H18" s="70" t="e">
        <f t="shared" si="0"/>
        <v>#DIV/0!</v>
      </c>
    </row>
    <row r="19" spans="1:8" ht="47.25" customHeight="1">
      <c r="A19" s="256" t="s">
        <v>2</v>
      </c>
      <c r="B19" s="252">
        <f>'1. Фін результат'!B58</f>
        <v>1100</v>
      </c>
      <c r="C19" s="175">
        <f>'1. Фін результат'!C58</f>
        <v>118.60000000000036</v>
      </c>
      <c r="D19" s="175">
        <f>'1. Фін результат'!D58</f>
        <v>124.79999999999927</v>
      </c>
      <c r="E19" s="175">
        <f>'1. Фін результат'!E58</f>
        <v>24</v>
      </c>
      <c r="F19" s="175">
        <f>'1. Фін результат'!F58</f>
        <v>124.79999999999927</v>
      </c>
      <c r="G19" s="175">
        <f t="shared" si="1"/>
        <v>100.79999999999927</v>
      </c>
      <c r="H19" s="70">
        <f t="shared" si="0"/>
        <v>519.99999999999704</v>
      </c>
    </row>
    <row r="20" spans="1:8" ht="43.5" customHeight="1">
      <c r="A20" s="56" t="s">
        <v>110</v>
      </c>
      <c r="B20" s="252">
        <f>'1. Фін результат'!B76</f>
        <v>1310</v>
      </c>
      <c r="C20" s="69">
        <f>'1. Фін результат'!C76</f>
        <v>0</v>
      </c>
      <c r="D20" s="69">
        <f>'1. Фін результат'!D76</f>
        <v>0</v>
      </c>
      <c r="E20" s="69">
        <f>'1. Фін результат'!E76</f>
        <v>0</v>
      </c>
      <c r="F20" s="69">
        <f>'1. Фін результат'!F76</f>
        <v>0</v>
      </c>
      <c r="G20" s="69">
        <f t="shared" si="1"/>
        <v>0</v>
      </c>
      <c r="H20" s="70" t="e">
        <f t="shared" si="0"/>
        <v>#DIV/0!</v>
      </c>
    </row>
    <row r="21" spans="1:8" ht="30.75" customHeight="1">
      <c r="A21" s="53" t="s">
        <v>168</v>
      </c>
      <c r="B21" s="252">
        <f>'1. Фін результат'!B77</f>
        <v>1320</v>
      </c>
      <c r="C21" s="69">
        <f>'1. Фін результат'!C77</f>
        <v>0</v>
      </c>
      <c r="D21" s="69">
        <f>'1. Фін результат'!D77</f>
        <v>0</v>
      </c>
      <c r="E21" s="69">
        <f>'1. Фін результат'!E77</f>
        <v>0</v>
      </c>
      <c r="F21" s="69">
        <f>'1. Фін результат'!F77</f>
        <v>0</v>
      </c>
      <c r="G21" s="69">
        <f t="shared" si="1"/>
        <v>0</v>
      </c>
      <c r="H21" s="70" t="e">
        <f t="shared" si="0"/>
        <v>#DIV/0!</v>
      </c>
    </row>
    <row r="22" spans="1:8" ht="29.25" customHeight="1">
      <c r="A22" s="55" t="s">
        <v>82</v>
      </c>
      <c r="B22" s="252">
        <f>'1. Фін результат'!B67</f>
        <v>1170</v>
      </c>
      <c r="C22" s="175">
        <f>'1. Фін результат'!C67</f>
        <v>118.60000000000036</v>
      </c>
      <c r="D22" s="175">
        <f>'1. Фін результат'!D67</f>
        <v>124.79999999999927</v>
      </c>
      <c r="E22" s="175">
        <f>'1. Фін результат'!E67</f>
        <v>24</v>
      </c>
      <c r="F22" s="175">
        <f>'1. Фін результат'!F67</f>
        <v>124.79999999999927</v>
      </c>
      <c r="G22" s="175">
        <f t="shared" si="1"/>
        <v>100.79999999999927</v>
      </c>
      <c r="H22" s="70">
        <f t="shared" si="0"/>
        <v>519.99999999999704</v>
      </c>
    </row>
    <row r="23" spans="1:8" ht="31.5" customHeight="1">
      <c r="A23" s="257" t="s">
        <v>106</v>
      </c>
      <c r="B23" s="252">
        <f>'1. Фін результат'!B68</f>
        <v>1180</v>
      </c>
      <c r="C23" s="69">
        <f>'1. Фін результат'!C68</f>
        <v>-21.4</v>
      </c>
      <c r="D23" s="69">
        <f>'1. Фін результат'!D68</f>
        <v>-22.5</v>
      </c>
      <c r="E23" s="69">
        <f>'1. Фін результат'!E68</f>
        <v>-4</v>
      </c>
      <c r="F23" s="69">
        <f>'1. Фін результат'!F68</f>
        <v>-22.5</v>
      </c>
      <c r="G23" s="69">
        <f t="shared" si="1"/>
        <v>-18.5</v>
      </c>
      <c r="H23" s="70">
        <f t="shared" si="0"/>
        <v>562.5</v>
      </c>
    </row>
    <row r="24" spans="1:8" ht="30.75" customHeight="1">
      <c r="A24" s="256" t="s">
        <v>165</v>
      </c>
      <c r="B24" s="252">
        <f>'1. Фін результат'!B70</f>
        <v>1200</v>
      </c>
      <c r="C24" s="175">
        <f>'1. Фін результат'!C70</f>
        <v>97.200000000000358</v>
      </c>
      <c r="D24" s="175">
        <f>'1. Фін результат'!D70</f>
        <v>102</v>
      </c>
      <c r="E24" s="175">
        <f>'1. Фін результат'!E70</f>
        <v>20</v>
      </c>
      <c r="F24" s="175">
        <f>'1. Фін результат'!F70</f>
        <v>102.29999999999927</v>
      </c>
      <c r="G24" s="175">
        <f t="shared" si="1"/>
        <v>82.299999999999272</v>
      </c>
      <c r="H24" s="70">
        <f t="shared" si="0"/>
        <v>511.49999999999636</v>
      </c>
    </row>
    <row r="25" spans="1:8" ht="30.75" customHeight="1">
      <c r="A25" s="56" t="s">
        <v>166</v>
      </c>
      <c r="B25" s="252">
        <v>5010</v>
      </c>
      <c r="C25" s="226">
        <f>' V. Коефіцієнти'!D8</f>
        <v>5.7146216708801436E-3</v>
      </c>
      <c r="D25" s="226">
        <f>' V. Коефіцієнти'!E8</f>
        <v>6.994541514661108E-3</v>
      </c>
      <c r="E25" s="226">
        <f>' V. Коефіцієнти'!F8</f>
        <v>1.2354830738818879E-3</v>
      </c>
      <c r="F25" s="226">
        <f>' V. Коефіцієнти'!G8</f>
        <v>7.0151136955865319E-3</v>
      </c>
      <c r="G25" s="69">
        <f t="shared" si="1"/>
        <v>5.7796306217046435E-3</v>
      </c>
      <c r="H25" s="70">
        <f t="shared" si="0"/>
        <v>567.80330252077385</v>
      </c>
    </row>
    <row r="26" spans="1:8" ht="0.75" hidden="1" customHeight="1">
      <c r="A26" s="64"/>
      <c r="B26" s="260"/>
      <c r="C26" s="258"/>
      <c r="D26" s="258"/>
      <c r="E26" s="258"/>
      <c r="F26" s="408" t="s">
        <v>172</v>
      </c>
      <c r="G26" s="408"/>
      <c r="H26" s="409"/>
    </row>
    <row r="27" spans="1:8" ht="30" customHeight="1">
      <c r="A27" s="398" t="s">
        <v>119</v>
      </c>
      <c r="B27" s="399"/>
      <c r="C27" s="399"/>
      <c r="D27" s="399"/>
      <c r="E27" s="399"/>
      <c r="F27" s="399"/>
      <c r="G27" s="399"/>
      <c r="H27" s="400"/>
    </row>
    <row r="28" spans="1:8" ht="39.75" customHeight="1">
      <c r="A28" s="56" t="s">
        <v>189</v>
      </c>
      <c r="B28" s="252">
        <f>'ІІ. Розр. з бюджетом'!B16</f>
        <v>2100</v>
      </c>
      <c r="C28" s="69">
        <f>'ІІ. Розр. з бюджетом'!C16</f>
        <v>-15</v>
      </c>
      <c r="D28" s="69">
        <f>'ІІ. Розр. з бюджетом'!D16</f>
        <v>-15</v>
      </c>
      <c r="E28" s="69">
        <f>'ІІ. Розр. з бюджетом'!E16</f>
        <v>-4</v>
      </c>
      <c r="F28" s="69">
        <f>'ІІ. Розр. з бюджетом'!F16</f>
        <v>-15</v>
      </c>
      <c r="G28" s="69">
        <f t="shared" ref="G28:G33" si="2">F28-E28</f>
        <v>-11</v>
      </c>
      <c r="H28" s="70">
        <f t="shared" ref="H28:H33" si="3">F28/E28*100</f>
        <v>375</v>
      </c>
    </row>
    <row r="29" spans="1:8" ht="31.5" customHeight="1">
      <c r="A29" s="31" t="s">
        <v>118</v>
      </c>
      <c r="B29" s="252">
        <f>'ІІ. Розр. з бюджетом'!B17</f>
        <v>2110</v>
      </c>
      <c r="C29" s="69">
        <f>'ІІ. Розр. з бюджетом'!C17</f>
        <v>-22</v>
      </c>
      <c r="D29" s="69">
        <f>'ІІ. Розр. з бюджетом'!D17</f>
        <v>-22</v>
      </c>
      <c r="E29" s="69">
        <f>'ІІ. Розр. з бюджетом'!E17</f>
        <v>-4</v>
      </c>
      <c r="F29" s="69">
        <f>'ІІ. Розр. з бюджетом'!F17</f>
        <v>-22</v>
      </c>
      <c r="G29" s="69">
        <f t="shared" si="2"/>
        <v>-18</v>
      </c>
      <c r="H29" s="70">
        <f t="shared" si="3"/>
        <v>550</v>
      </c>
    </row>
    <row r="30" spans="1:8" ht="46.5" customHeight="1">
      <c r="A30" s="31" t="s">
        <v>269</v>
      </c>
      <c r="B30" s="252" t="s">
        <v>228</v>
      </c>
      <c r="C30" s="69">
        <f>SUM('ІІ. Розр. з бюджетом'!C18,'ІІ. Розр. з бюджетом'!C19)</f>
        <v>-123</v>
      </c>
      <c r="D30" s="69">
        <f>SUM('ІІ. Розр. з бюджетом'!D18,'ІІ. Розр. з бюджетом'!D19)</f>
        <v>-134</v>
      </c>
      <c r="E30" s="69">
        <f>SUM('ІІ. Розр. з бюджетом'!E18,'ІІ. Розр. з бюджетом'!E19)</f>
        <v>-115</v>
      </c>
      <c r="F30" s="69">
        <f>SUM('ІІ. Розр. з бюджетом'!F18,'ІІ. Розр. з бюджетом'!F19)</f>
        <v>-134</v>
      </c>
      <c r="G30" s="69">
        <f t="shared" si="2"/>
        <v>-19</v>
      </c>
      <c r="H30" s="70">
        <f t="shared" si="3"/>
        <v>116.52173913043478</v>
      </c>
    </row>
    <row r="31" spans="1:8" ht="53.25" customHeight="1">
      <c r="A31" s="56" t="s">
        <v>256</v>
      </c>
      <c r="B31" s="252">
        <f>'ІІ. Розр. з бюджетом'!B20</f>
        <v>2140</v>
      </c>
      <c r="C31" s="69">
        <f>'ІІ. Розр. з бюджетом'!C20</f>
        <v>-315</v>
      </c>
      <c r="D31" s="69">
        <f>'ІІ. Розр. з бюджетом'!D20</f>
        <v>-229</v>
      </c>
      <c r="E31" s="69">
        <f>'ІІ. Розр. з бюджетом'!E20</f>
        <v>-286</v>
      </c>
      <c r="F31" s="69">
        <f>'ІІ. Розр. з бюджетом'!F20</f>
        <v>-229</v>
      </c>
      <c r="G31" s="69">
        <f t="shared" si="2"/>
        <v>57</v>
      </c>
      <c r="H31" s="70">
        <f t="shared" si="3"/>
        <v>80.069930069930066</v>
      </c>
    </row>
    <row r="32" spans="1:8" ht="39" customHeight="1">
      <c r="A32" s="56" t="s">
        <v>74</v>
      </c>
      <c r="B32" s="252">
        <f>'ІІ. Розр. з бюджетом'!B30</f>
        <v>2150</v>
      </c>
      <c r="C32" s="69">
        <f>'ІІ. Розр. з бюджетом'!C30</f>
        <v>-282</v>
      </c>
      <c r="D32" s="69">
        <f>'ІІ. Розр. з бюджетом'!D30</f>
        <v>-253</v>
      </c>
      <c r="E32" s="69">
        <f>'ІІ. Розр. з бюджетом'!E30</f>
        <v>-302</v>
      </c>
      <c r="F32" s="69">
        <f>'ІІ. Розр. з бюджетом'!F30</f>
        <v>-253</v>
      </c>
      <c r="G32" s="69">
        <f t="shared" si="2"/>
        <v>49</v>
      </c>
      <c r="H32" s="70">
        <f t="shared" si="3"/>
        <v>83.774834437086085</v>
      </c>
    </row>
    <row r="33" spans="1:8" ht="30" customHeight="1">
      <c r="A33" s="55" t="s">
        <v>190</v>
      </c>
      <c r="B33" s="252">
        <f>'ІІ. Розр. з бюджетом'!B31</f>
        <v>2200</v>
      </c>
      <c r="C33" s="175">
        <f>'ІІ. Розр. з бюджетом'!C31</f>
        <v>-757</v>
      </c>
      <c r="D33" s="175">
        <f>'ІІ. Розр. з бюджетом'!D31</f>
        <v>-653</v>
      </c>
      <c r="E33" s="175">
        <f>'ІІ. Розр. з бюджетом'!E31</f>
        <v>-711</v>
      </c>
      <c r="F33" s="175">
        <f>'ІІ. Розр. з бюджетом'!F31</f>
        <v>-653</v>
      </c>
      <c r="G33" s="175">
        <f t="shared" si="2"/>
        <v>58</v>
      </c>
      <c r="H33" s="70">
        <f t="shared" si="3"/>
        <v>91.842475386779185</v>
      </c>
    </row>
    <row r="34" spans="1:8" ht="33" customHeight="1">
      <c r="A34" s="398" t="s">
        <v>117</v>
      </c>
      <c r="B34" s="399"/>
      <c r="C34" s="399"/>
      <c r="D34" s="399"/>
      <c r="E34" s="399"/>
      <c r="F34" s="399"/>
      <c r="G34" s="399"/>
      <c r="H34" s="400"/>
    </row>
    <row r="35" spans="1:8" ht="33.75" customHeight="1">
      <c r="A35" s="257" t="s">
        <v>111</v>
      </c>
      <c r="B35" s="259">
        <v>3600</v>
      </c>
      <c r="C35" s="69">
        <f>'ІІІ. Рух грош. коштів'!C70</f>
        <v>218.3</v>
      </c>
      <c r="D35" s="69">
        <f>'ІІІ. Рух грош. коштів'!D70</f>
        <v>278.5</v>
      </c>
      <c r="E35" s="69">
        <f>'ІІІ. Рух грош. коштів'!E70</f>
        <v>303</v>
      </c>
      <c r="F35" s="69">
        <f>'ІІІ. Рух грош. коштів'!F70</f>
        <v>278.5</v>
      </c>
      <c r="G35" s="69">
        <f>'[36]ІІІ. Рух грош. коштів'!F60</f>
        <v>0</v>
      </c>
      <c r="H35" s="70">
        <f>F35/E35*100</f>
        <v>91.914191419141915</v>
      </c>
    </row>
    <row r="36" spans="1:8" ht="27.75" customHeight="1">
      <c r="A36" s="257" t="s">
        <v>376</v>
      </c>
      <c r="B36" s="259">
        <v>3620</v>
      </c>
      <c r="C36" s="69">
        <f>'ІІІ. Рух грош. коштів'!C72</f>
        <v>278.50000000000074</v>
      </c>
      <c r="D36" s="69">
        <f>'ІІІ. Рух грош. коштів'!D72</f>
        <v>299.7</v>
      </c>
      <c r="E36" s="69">
        <f>'ІІІ. Рух грош. коштів'!E72</f>
        <v>397</v>
      </c>
      <c r="F36" s="69">
        <f>'ІІІ. Рух грош. коштів'!F72</f>
        <v>299.7</v>
      </c>
      <c r="G36" s="69">
        <f>'[36]ІІІ. Рух грош. коштів'!F62</f>
        <v>0</v>
      </c>
      <c r="H36" s="70">
        <f>F36/E36*100</f>
        <v>75.491183879093199</v>
      </c>
    </row>
    <row r="37" spans="1:8" ht="30.75" customHeight="1">
      <c r="A37" s="256" t="s">
        <v>30</v>
      </c>
      <c r="B37" s="259">
        <v>3630</v>
      </c>
      <c r="C37" s="175">
        <f>'ІІІ. Рух грош. коштів'!C73</f>
        <v>60.200000000000728</v>
      </c>
      <c r="D37" s="175">
        <f>'ІІІ. Рух грош. коштів'!D73</f>
        <v>21.2</v>
      </c>
      <c r="E37" s="175">
        <f>'ІІІ. Рух грош. коштів'!E73</f>
        <v>94</v>
      </c>
      <c r="F37" s="175">
        <f>'ІІІ. Рух грош. коштів'!F73</f>
        <v>21.2</v>
      </c>
      <c r="G37" s="175">
        <f>'[36]ІІІ. Рух грош. коштів'!F63</f>
        <v>0</v>
      </c>
      <c r="H37" s="70">
        <f>F37/E37*100</f>
        <v>22.553191489361701</v>
      </c>
    </row>
    <row r="38" spans="1:8" ht="33" customHeight="1">
      <c r="A38" s="395" t="s">
        <v>156</v>
      </c>
      <c r="B38" s="396"/>
      <c r="C38" s="396"/>
      <c r="D38" s="396"/>
      <c r="E38" s="396"/>
      <c r="F38" s="396"/>
      <c r="G38" s="396"/>
      <c r="H38" s="396"/>
    </row>
    <row r="39" spans="1:8" ht="27.75" customHeight="1">
      <c r="A39" s="56" t="s">
        <v>155</v>
      </c>
      <c r="B39" s="259">
        <f>'IV. Кап. інвестиції'!B8</f>
        <v>4000</v>
      </c>
      <c r="C39" s="69">
        <f>'IV. Кап. інвестиції'!C8</f>
        <v>0</v>
      </c>
      <c r="D39" s="69">
        <f>'IV. Кап. інвестиції'!D8</f>
        <v>3.3</v>
      </c>
      <c r="E39" s="69">
        <f>'IV. Кап. інвестиції'!E8</f>
        <v>0</v>
      </c>
      <c r="F39" s="69">
        <f>'IV. Кап. інвестиції'!F8</f>
        <v>3.3</v>
      </c>
      <c r="G39" s="69">
        <f>F39-E39</f>
        <v>3.3</v>
      </c>
      <c r="H39" s="70" t="e">
        <f>F39/E39*100</f>
        <v>#DIV/0!</v>
      </c>
    </row>
    <row r="40" spans="1:8" ht="27" customHeight="1">
      <c r="A40" s="397" t="s">
        <v>159</v>
      </c>
      <c r="B40" s="397"/>
      <c r="C40" s="397"/>
      <c r="D40" s="397"/>
      <c r="E40" s="397"/>
      <c r="F40" s="397"/>
      <c r="G40" s="397"/>
      <c r="H40" s="397"/>
    </row>
    <row r="41" spans="1:8" ht="26.25" customHeight="1">
      <c r="A41" s="56" t="s">
        <v>129</v>
      </c>
      <c r="B41" s="259">
        <v>5000</v>
      </c>
      <c r="C41" s="226">
        <f>' V. Коефіцієнти'!D7</f>
        <v>3.3321906067878077E-2</v>
      </c>
      <c r="D41" s="226">
        <f>' V. Коефіцієнти'!E7</f>
        <v>3.5802035802035802E-2</v>
      </c>
      <c r="E41" s="226">
        <f>' V. Коефіцієнти'!F7</f>
        <v>7.3882526782415962E-3</v>
      </c>
      <c r="F41" s="226">
        <f>' V. Коефіцієнти'!G7</f>
        <v>3.590733590733565E-2</v>
      </c>
      <c r="G41" s="69">
        <f>F41-E41</f>
        <v>2.8519083229094053E-2</v>
      </c>
      <c r="H41" s="70">
        <f>F41/E41*100</f>
        <v>486.00579150578795</v>
      </c>
    </row>
    <row r="42" spans="1:8" ht="25.5" customHeight="1">
      <c r="A42" s="56" t="s">
        <v>167</v>
      </c>
      <c r="B42" s="259">
        <v>5100</v>
      </c>
      <c r="C42" s="226">
        <f>' V. Коефіцієнти'!D10</f>
        <v>11.308016877637131</v>
      </c>
      <c r="D42" s="226">
        <f>' V. Коефіцієнти'!E10</f>
        <v>34.175308641975306</v>
      </c>
      <c r="E42" s="226">
        <f>' V. Коефіцієнти'!F10</f>
        <v>36.597222222222221</v>
      </c>
      <c r="F42" s="226">
        <f>' V. Коефіцієнти'!G10</f>
        <v>34.175308641975306</v>
      </c>
      <c r="G42" s="69">
        <f t="shared" ref="G42:G43" si="4">F42-E42</f>
        <v>-2.4219135802469154</v>
      </c>
      <c r="H42" s="70">
        <f>F42/E42*100</f>
        <v>93.382247522664969</v>
      </c>
    </row>
    <row r="43" spans="1:8" ht="26.25" customHeight="1">
      <c r="A43" s="176" t="s">
        <v>375</v>
      </c>
      <c r="B43" s="261">
        <v>5120</v>
      </c>
      <c r="C43" s="226">
        <f>' V. Коефіцієнти'!D12</f>
        <v>0</v>
      </c>
      <c r="D43" s="226">
        <f>' V. Коефіцієнти'!E12</f>
        <v>0</v>
      </c>
      <c r="E43" s="226">
        <f>' V. Коефіцієнти'!F12</f>
        <v>0</v>
      </c>
      <c r="F43" s="226">
        <f>' V. Коефіцієнти'!G12</f>
        <v>0</v>
      </c>
      <c r="G43" s="69">
        <f t="shared" si="4"/>
        <v>0</v>
      </c>
      <c r="H43" s="70" t="e">
        <f>F43/E43*100</f>
        <v>#DIV/0!</v>
      </c>
    </row>
    <row r="44" spans="1:8" ht="31.5" customHeight="1">
      <c r="A44" s="398" t="s">
        <v>158</v>
      </c>
      <c r="B44" s="399"/>
      <c r="C44" s="399"/>
      <c r="D44" s="399"/>
      <c r="E44" s="399"/>
      <c r="F44" s="399"/>
      <c r="G44" s="399"/>
      <c r="H44" s="400"/>
    </row>
    <row r="45" spans="1:8" ht="31.5" customHeight="1">
      <c r="A45" s="56" t="s">
        <v>112</v>
      </c>
      <c r="B45" s="259">
        <v>6000</v>
      </c>
      <c r="C45" s="266">
        <v>1644</v>
      </c>
      <c r="D45" s="266">
        <v>1628</v>
      </c>
      <c r="E45" s="266">
        <v>1618</v>
      </c>
      <c r="F45" s="266">
        <v>1628</v>
      </c>
      <c r="G45" s="69">
        <f t="shared" ref="G45:G54" si="5">F45-E45</f>
        <v>10</v>
      </c>
      <c r="H45" s="70">
        <f>F45/E45*100</f>
        <v>100.61804697156984</v>
      </c>
    </row>
    <row r="46" spans="1:8" ht="26.25" customHeight="1">
      <c r="A46" s="56" t="s">
        <v>113</v>
      </c>
      <c r="B46" s="259">
        <v>6010</v>
      </c>
      <c r="C46" s="266">
        <v>1273</v>
      </c>
      <c r="D46" s="266">
        <v>1221</v>
      </c>
      <c r="E46" s="266">
        <v>1089</v>
      </c>
      <c r="F46" s="266">
        <v>1221</v>
      </c>
      <c r="G46" s="69">
        <f t="shared" si="5"/>
        <v>132</v>
      </c>
      <c r="H46" s="70">
        <f t="shared" ref="H46:H54" si="6">F46/E46*100</f>
        <v>112.12121212121211</v>
      </c>
    </row>
    <row r="47" spans="1:8" ht="20.25" customHeight="1">
      <c r="A47" s="75" t="s">
        <v>193</v>
      </c>
      <c r="B47" s="259">
        <v>6020</v>
      </c>
      <c r="C47" s="267">
        <v>279</v>
      </c>
      <c r="D47" s="267">
        <v>299.7</v>
      </c>
      <c r="E47" s="267">
        <v>397</v>
      </c>
      <c r="F47" s="267">
        <v>299.7</v>
      </c>
      <c r="G47" s="81">
        <f t="shared" si="5"/>
        <v>-97.300000000000011</v>
      </c>
      <c r="H47" s="70">
        <f t="shared" si="6"/>
        <v>75.491183879093199</v>
      </c>
    </row>
    <row r="48" spans="1:8" ht="27.75" customHeight="1">
      <c r="A48" s="55" t="s">
        <v>191</v>
      </c>
      <c r="B48" s="259">
        <v>6030</v>
      </c>
      <c r="C48" s="268">
        <f t="shared" ref="C48:F48" si="7">C45+C46</f>
        <v>2917</v>
      </c>
      <c r="D48" s="268">
        <f t="shared" si="7"/>
        <v>2849</v>
      </c>
      <c r="E48" s="268">
        <f t="shared" si="7"/>
        <v>2707</v>
      </c>
      <c r="F48" s="268">
        <f t="shared" si="7"/>
        <v>2849</v>
      </c>
      <c r="G48" s="175">
        <f t="shared" si="5"/>
        <v>142</v>
      </c>
      <c r="H48" s="70">
        <f t="shared" si="6"/>
        <v>105.24565940155153</v>
      </c>
    </row>
    <row r="49" spans="1:8" ht="24.75" customHeight="1">
      <c r="A49" s="56" t="s">
        <v>127</v>
      </c>
      <c r="B49" s="259">
        <v>6040</v>
      </c>
      <c r="C49" s="266"/>
      <c r="D49" s="266"/>
      <c r="E49" s="266"/>
      <c r="F49" s="266"/>
      <c r="G49" s="69">
        <f t="shared" si="5"/>
        <v>0</v>
      </c>
      <c r="H49" s="70" t="e">
        <f t="shared" si="6"/>
        <v>#DIV/0!</v>
      </c>
    </row>
    <row r="50" spans="1:8" ht="28.5" customHeight="1">
      <c r="A50" s="56" t="s">
        <v>128</v>
      </c>
      <c r="B50" s="259">
        <v>6050</v>
      </c>
      <c r="C50" s="266">
        <v>237</v>
      </c>
      <c r="D50" s="266">
        <v>81</v>
      </c>
      <c r="E50" s="266">
        <v>72</v>
      </c>
      <c r="F50" s="266">
        <v>81</v>
      </c>
      <c r="G50" s="69">
        <f t="shared" si="5"/>
        <v>9</v>
      </c>
      <c r="H50" s="70">
        <f t="shared" si="6"/>
        <v>112.5</v>
      </c>
    </row>
    <row r="51" spans="1:8" ht="29.25" customHeight="1">
      <c r="A51" s="55" t="s">
        <v>192</v>
      </c>
      <c r="B51" s="259">
        <v>6060</v>
      </c>
      <c r="C51" s="269">
        <f>SUM(C49:C50)</f>
        <v>237</v>
      </c>
      <c r="D51" s="269">
        <f>SUM(D49:D50)</f>
        <v>81</v>
      </c>
      <c r="E51" s="269">
        <f>SUM(E49:E50)</f>
        <v>72</v>
      </c>
      <c r="F51" s="269">
        <f>SUM(F49:F50)</f>
        <v>81</v>
      </c>
      <c r="G51" s="175">
        <f t="shared" si="5"/>
        <v>9</v>
      </c>
      <c r="H51" s="70">
        <f t="shared" si="6"/>
        <v>112.5</v>
      </c>
    </row>
    <row r="52" spans="1:8" ht="27" customHeight="1">
      <c r="A52" s="56" t="s">
        <v>194</v>
      </c>
      <c r="B52" s="259">
        <v>6070</v>
      </c>
      <c r="C52" s="266"/>
      <c r="D52" s="266"/>
      <c r="E52" s="266"/>
      <c r="F52" s="266"/>
      <c r="G52" s="69">
        <f t="shared" si="5"/>
        <v>0</v>
      </c>
      <c r="H52" s="70" t="e">
        <f t="shared" si="6"/>
        <v>#DIV/0!</v>
      </c>
    </row>
    <row r="53" spans="1:8" ht="24.75" customHeight="1">
      <c r="A53" s="56" t="s">
        <v>195</v>
      </c>
      <c r="B53" s="259">
        <v>6080</v>
      </c>
      <c r="C53" s="266"/>
      <c r="D53" s="266"/>
      <c r="E53" s="266"/>
      <c r="F53" s="266"/>
      <c r="G53" s="69">
        <f t="shared" si="5"/>
        <v>0</v>
      </c>
      <c r="H53" s="70" t="e">
        <f t="shared" si="6"/>
        <v>#DIV/0!</v>
      </c>
    </row>
    <row r="54" spans="1:8" ht="32.25" customHeight="1">
      <c r="A54" s="55" t="s">
        <v>114</v>
      </c>
      <c r="B54" s="261">
        <v>6090</v>
      </c>
      <c r="C54" s="268">
        <v>2680</v>
      </c>
      <c r="D54" s="268">
        <v>2768.2</v>
      </c>
      <c r="E54" s="268">
        <v>2635</v>
      </c>
      <c r="F54" s="268">
        <v>2768.2</v>
      </c>
      <c r="G54" s="175">
        <f t="shared" si="5"/>
        <v>133.19999999999982</v>
      </c>
      <c r="H54" s="70">
        <f t="shared" si="6"/>
        <v>105.0550284629981</v>
      </c>
    </row>
    <row r="55" spans="1:8" ht="18.75">
      <c r="A55" s="254"/>
      <c r="B55" s="255"/>
      <c r="C55" s="255"/>
      <c r="D55" s="255"/>
      <c r="E55" s="255"/>
      <c r="F55" s="255"/>
      <c r="G55" s="255"/>
      <c r="H55" s="255"/>
    </row>
    <row r="56" spans="1:8" ht="36.75" customHeight="1">
      <c r="A56" s="76" t="s">
        <v>468</v>
      </c>
      <c r="B56" s="394" t="s">
        <v>270</v>
      </c>
      <c r="C56" s="394"/>
      <c r="D56" s="253"/>
      <c r="E56" s="78"/>
      <c r="F56" s="401" t="s">
        <v>467</v>
      </c>
      <c r="G56" s="401"/>
      <c r="H56" s="401"/>
    </row>
    <row r="57" spans="1:8" ht="15">
      <c r="A57" s="235" t="s">
        <v>69</v>
      </c>
      <c r="B57" s="80"/>
      <c r="C57" s="235" t="s">
        <v>70</v>
      </c>
      <c r="D57" s="235"/>
      <c r="E57" s="80"/>
      <c r="F57" s="393" t="s">
        <v>182</v>
      </c>
      <c r="G57" s="393"/>
      <c r="H57" s="393"/>
    </row>
  </sheetData>
  <mergeCells count="20">
    <mergeCell ref="A1:B1"/>
    <mergeCell ref="A2:H2"/>
    <mergeCell ref="A3:H3"/>
    <mergeCell ref="A4:H4"/>
    <mergeCell ref="A12:H12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21"/>
  <sheetViews>
    <sheetView zoomScaleNormal="100" workbookViewId="0">
      <selection activeCell="I5" sqref="I5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8.42578125" customWidth="1"/>
  </cols>
  <sheetData>
    <row r="1" spans="1:6" ht="45" customHeight="1">
      <c r="A1" s="180"/>
      <c r="B1" s="180"/>
      <c r="C1" s="180"/>
      <c r="D1" s="180"/>
      <c r="E1" s="180"/>
      <c r="F1" s="238"/>
    </row>
    <row r="2" spans="1:6" ht="48" customHeight="1">
      <c r="A2" s="647" t="s">
        <v>538</v>
      </c>
      <c r="B2" s="647"/>
      <c r="C2" s="647"/>
      <c r="D2" s="647"/>
      <c r="E2" s="647"/>
      <c r="F2" s="647"/>
    </row>
    <row r="3" spans="1:6" ht="23.25" customHeight="1">
      <c r="A3" s="180"/>
      <c r="B3" s="180"/>
      <c r="C3" s="180"/>
      <c r="D3" s="180"/>
      <c r="E3" s="180"/>
      <c r="F3" s="180" t="s">
        <v>295</v>
      </c>
    </row>
    <row r="4" spans="1:6" ht="18.75">
      <c r="A4" s="648" t="s">
        <v>296</v>
      </c>
      <c r="B4" s="650"/>
      <c r="C4" s="650"/>
      <c r="D4" s="650"/>
      <c r="E4" s="650"/>
      <c r="F4" s="650"/>
    </row>
    <row r="5" spans="1:6" ht="58.5" customHeight="1">
      <c r="A5" s="649"/>
      <c r="B5" s="232">
        <v>2019</v>
      </c>
      <c r="C5" s="232">
        <v>2020</v>
      </c>
      <c r="D5" s="232">
        <v>2021</v>
      </c>
      <c r="E5" s="232" t="s">
        <v>537</v>
      </c>
      <c r="F5" s="232" t="s">
        <v>487</v>
      </c>
    </row>
    <row r="6" spans="1:6" ht="24" customHeight="1">
      <c r="A6" s="182" t="s">
        <v>297</v>
      </c>
      <c r="B6" s="181">
        <v>13241</v>
      </c>
      <c r="C6" s="181">
        <v>19065</v>
      </c>
      <c r="D6" s="181">
        <v>17009</v>
      </c>
      <c r="E6" s="181">
        <v>14583</v>
      </c>
      <c r="F6" s="181">
        <v>16356</v>
      </c>
    </row>
    <row r="7" spans="1:6" ht="27" customHeight="1">
      <c r="A7" s="182" t="s">
        <v>204</v>
      </c>
      <c r="B7" s="181">
        <v>13105.4</v>
      </c>
      <c r="C7" s="181">
        <v>18882.099999999999</v>
      </c>
      <c r="D7" s="181">
        <v>16912</v>
      </c>
      <c r="E7" s="181">
        <v>14481</v>
      </c>
      <c r="F7" s="181">
        <v>16349</v>
      </c>
    </row>
    <row r="8" spans="1:6" ht="29.25" customHeight="1">
      <c r="A8" s="182" t="s">
        <v>298</v>
      </c>
      <c r="B8" s="181">
        <f t="shared" ref="B8:D8" si="0">B6-B7</f>
        <v>135.60000000000036</v>
      </c>
      <c r="C8" s="181">
        <f t="shared" si="0"/>
        <v>182.90000000000146</v>
      </c>
      <c r="D8" s="181">
        <f t="shared" si="0"/>
        <v>97</v>
      </c>
      <c r="E8" s="181">
        <v>102</v>
      </c>
      <c r="F8" s="181">
        <v>7</v>
      </c>
    </row>
    <row r="9" spans="1:6" ht="32.25" customHeight="1">
      <c r="A9" s="182" t="s">
        <v>299</v>
      </c>
      <c r="B9" s="181"/>
      <c r="C9" s="181"/>
      <c r="D9" s="181"/>
      <c r="E9" s="181"/>
      <c r="F9" s="181"/>
    </row>
    <row r="10" spans="1:6" ht="47.25" customHeight="1">
      <c r="A10" s="182" t="s">
        <v>300</v>
      </c>
      <c r="B10" s="181">
        <v>115.2</v>
      </c>
      <c r="C10" s="181">
        <v>270.7</v>
      </c>
      <c r="D10" s="181">
        <v>353</v>
      </c>
      <c r="E10" s="181">
        <v>441</v>
      </c>
      <c r="F10" s="210">
        <v>489</v>
      </c>
    </row>
    <row r="11" spans="1:6" ht="46.5" customHeight="1">
      <c r="A11" s="182" t="s">
        <v>340</v>
      </c>
      <c r="B11" s="181">
        <v>21</v>
      </c>
      <c r="C11" s="181">
        <v>26.7</v>
      </c>
      <c r="D11" s="181">
        <v>26.7</v>
      </c>
      <c r="E11" s="181">
        <v>58.5</v>
      </c>
      <c r="F11" s="183">
        <v>41</v>
      </c>
    </row>
    <row r="12" spans="1:6" ht="43.5" customHeight="1">
      <c r="A12" s="182" t="s">
        <v>341</v>
      </c>
      <c r="B12" s="181">
        <v>208.7</v>
      </c>
      <c r="C12" s="181">
        <v>280.2</v>
      </c>
      <c r="D12" s="181">
        <v>236.5</v>
      </c>
      <c r="E12" s="181">
        <v>22.7</v>
      </c>
      <c r="F12" s="183">
        <v>12</v>
      </c>
    </row>
    <row r="13" spans="1:6" ht="41.25" customHeight="1">
      <c r="A13" s="184" t="s">
        <v>342</v>
      </c>
      <c r="B13" s="186">
        <v>13</v>
      </c>
      <c r="C13" s="186">
        <v>13</v>
      </c>
      <c r="D13" s="186">
        <v>11</v>
      </c>
      <c r="E13" s="186">
        <v>10</v>
      </c>
      <c r="F13" s="186">
        <v>10</v>
      </c>
    </row>
    <row r="14" spans="1:6" ht="33.75" customHeight="1">
      <c r="A14" s="185" t="s">
        <v>437</v>
      </c>
      <c r="B14" s="186">
        <v>13</v>
      </c>
      <c r="C14" s="186">
        <v>13</v>
      </c>
      <c r="D14" s="186">
        <v>11</v>
      </c>
      <c r="E14" s="186">
        <v>10</v>
      </c>
      <c r="F14" s="186">
        <v>10</v>
      </c>
    </row>
    <row r="15" spans="1:6" ht="51" customHeight="1">
      <c r="A15" s="184" t="s">
        <v>343</v>
      </c>
      <c r="B15" s="186">
        <v>13</v>
      </c>
      <c r="C15" s="186">
        <v>13</v>
      </c>
      <c r="D15" s="186">
        <v>11</v>
      </c>
      <c r="E15" s="186">
        <v>10</v>
      </c>
      <c r="F15" s="186">
        <v>10</v>
      </c>
    </row>
    <row r="16" spans="1:6" ht="35.25" customHeight="1">
      <c r="A16" s="646"/>
      <c r="B16" s="646"/>
      <c r="C16" s="646"/>
      <c r="D16" s="646"/>
      <c r="E16" s="646"/>
      <c r="F16" s="646"/>
    </row>
    <row r="18" spans="1:3" ht="18.75">
      <c r="A18" s="207" t="s">
        <v>304</v>
      </c>
      <c r="C18" t="s">
        <v>467</v>
      </c>
    </row>
    <row r="19" spans="1:3" ht="18.75">
      <c r="A19" s="208"/>
    </row>
    <row r="20" spans="1:3" ht="18.75">
      <c r="A20" s="209" t="s">
        <v>305</v>
      </c>
      <c r="C20" t="s">
        <v>474</v>
      </c>
    </row>
    <row r="21" spans="1:3">
      <c r="A21" s="206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topLeftCell="E1" zoomScale="60" zoomScaleNormal="100" workbookViewId="0">
      <selection activeCell="I5" sqref="I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6"/>
      <c r="B1" s="150"/>
      <c r="C1" s="150"/>
      <c r="D1" s="150"/>
      <c r="E1" s="151"/>
      <c r="F1" s="151"/>
      <c r="G1" s="151"/>
      <c r="H1" s="151"/>
      <c r="I1" s="664" t="s">
        <v>371</v>
      </c>
      <c r="J1" s="664"/>
      <c r="K1" s="664"/>
      <c r="L1" s="664"/>
      <c r="M1" s="664"/>
    </row>
    <row r="2" spans="1:15" ht="55.5" customHeight="1">
      <c r="A2" s="665" t="s">
        <v>475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5"/>
    </row>
    <row r="3" spans="1:15" ht="23.25" customHeight="1">
      <c r="A3" s="146"/>
      <c r="B3" s="666" t="s">
        <v>477</v>
      </c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146"/>
    </row>
    <row r="4" spans="1:15" ht="22.5" customHeight="1">
      <c r="A4" s="146"/>
      <c r="B4" s="663" t="s">
        <v>478</v>
      </c>
      <c r="C4" s="663"/>
      <c r="D4" s="663"/>
      <c r="E4" s="663"/>
      <c r="F4" s="663"/>
      <c r="G4" s="663"/>
      <c r="H4" s="663"/>
      <c r="I4" s="152"/>
      <c r="J4" s="152"/>
      <c r="K4" s="152"/>
      <c r="L4" s="152"/>
      <c r="M4" s="146"/>
    </row>
    <row r="5" spans="1:15" ht="15">
      <c r="A5" s="146"/>
      <c r="B5" s="663" t="s">
        <v>479</v>
      </c>
      <c r="C5" s="663"/>
      <c r="D5" s="663"/>
      <c r="E5" s="663"/>
      <c r="F5" s="663"/>
      <c r="G5" s="663"/>
      <c r="H5" s="663"/>
      <c r="I5" s="152"/>
      <c r="J5" s="152"/>
      <c r="K5" s="152"/>
      <c r="L5" s="152"/>
      <c r="M5" s="146"/>
    </row>
    <row r="6" spans="1:15" ht="6.75" customHeight="1">
      <c r="A6" s="146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46"/>
    </row>
    <row r="7" spans="1:15" ht="24" customHeight="1">
      <c r="A7" s="659" t="s">
        <v>315</v>
      </c>
      <c r="B7" s="660"/>
      <c r="C7" s="660"/>
      <c r="D7" s="660"/>
      <c r="E7" s="153"/>
      <c r="F7" s="153"/>
      <c r="G7" s="153"/>
      <c r="H7" s="153"/>
      <c r="I7" s="153"/>
      <c r="J7" s="153"/>
      <c r="K7" s="153"/>
      <c r="L7" s="154"/>
      <c r="M7" s="154"/>
      <c r="O7" s="154" t="s">
        <v>295</v>
      </c>
    </row>
    <row r="8" spans="1:15" ht="28.5" customHeight="1">
      <c r="A8" s="661" t="s">
        <v>316</v>
      </c>
      <c r="B8" s="658" t="s">
        <v>317</v>
      </c>
      <c r="C8" s="658" t="s">
        <v>318</v>
      </c>
      <c r="D8" s="658" t="s">
        <v>319</v>
      </c>
      <c r="E8" s="658" t="s">
        <v>320</v>
      </c>
      <c r="F8" s="658"/>
      <c r="G8" s="658" t="s">
        <v>321</v>
      </c>
      <c r="H8" s="658"/>
      <c r="I8" s="658" t="s">
        <v>322</v>
      </c>
      <c r="J8" s="658"/>
      <c r="K8" s="658" t="s">
        <v>323</v>
      </c>
      <c r="L8" s="658"/>
      <c r="M8" s="652" t="s">
        <v>324</v>
      </c>
      <c r="N8" s="654" t="s">
        <v>325</v>
      </c>
      <c r="O8" s="655"/>
    </row>
    <row r="9" spans="1:15" ht="28.5" customHeight="1">
      <c r="A9" s="662"/>
      <c r="B9" s="658"/>
      <c r="C9" s="658"/>
      <c r="D9" s="658"/>
      <c r="E9" s="658"/>
      <c r="F9" s="658"/>
      <c r="G9" s="658"/>
      <c r="H9" s="658"/>
      <c r="I9" s="658"/>
      <c r="J9" s="658"/>
      <c r="K9" s="658"/>
      <c r="L9" s="658"/>
      <c r="M9" s="653"/>
      <c r="N9" s="656"/>
      <c r="O9" s="657"/>
    </row>
    <row r="10" spans="1:15" ht="23.25" customHeight="1">
      <c r="A10" s="662"/>
      <c r="B10" s="658"/>
      <c r="C10" s="658"/>
      <c r="D10" s="658"/>
      <c r="E10" s="157" t="s">
        <v>326</v>
      </c>
      <c r="F10" s="157" t="s">
        <v>327</v>
      </c>
      <c r="G10" s="157" t="s">
        <v>326</v>
      </c>
      <c r="H10" s="157" t="s">
        <v>327</v>
      </c>
      <c r="I10" s="157" t="s">
        <v>326</v>
      </c>
      <c r="J10" s="157" t="s">
        <v>327</v>
      </c>
      <c r="K10" s="157" t="s">
        <v>326</v>
      </c>
      <c r="L10" s="157" t="s">
        <v>327</v>
      </c>
      <c r="M10" s="155" t="s">
        <v>328</v>
      </c>
      <c r="N10" s="157" t="s">
        <v>326</v>
      </c>
      <c r="O10" s="157" t="s">
        <v>327</v>
      </c>
    </row>
    <row r="11" spans="1:15" ht="17.25" customHeight="1">
      <c r="A11" s="158">
        <v>1</v>
      </c>
      <c r="B11" s="157">
        <v>2</v>
      </c>
      <c r="C11" s="157">
        <v>3</v>
      </c>
      <c r="D11" s="157">
        <v>4</v>
      </c>
      <c r="E11" s="157">
        <v>5</v>
      </c>
      <c r="F11" s="157">
        <v>6</v>
      </c>
      <c r="G11" s="157">
        <v>7</v>
      </c>
      <c r="H11" s="157">
        <v>8</v>
      </c>
      <c r="I11" s="157">
        <v>9</v>
      </c>
      <c r="J11" s="157">
        <v>10</v>
      </c>
      <c r="K11" s="157">
        <v>11</v>
      </c>
      <c r="L11" s="157">
        <v>12</v>
      </c>
      <c r="M11" s="158">
        <v>13</v>
      </c>
      <c r="N11" s="187">
        <v>14</v>
      </c>
      <c r="O11" s="187">
        <v>15</v>
      </c>
    </row>
    <row r="12" spans="1:15" ht="9" customHeight="1">
      <c r="A12" s="16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46"/>
    </row>
    <row r="13" spans="1:15" ht="28.5" customHeight="1">
      <c r="A13" s="659" t="s">
        <v>329</v>
      </c>
      <c r="B13" s="660"/>
      <c r="C13" s="660"/>
      <c r="D13" s="660"/>
      <c r="E13" s="153"/>
      <c r="F13" s="153"/>
      <c r="G13" s="153"/>
      <c r="H13" s="153"/>
      <c r="I13" s="153"/>
      <c r="J13" s="153"/>
      <c r="K13" s="153"/>
      <c r="L13" s="154"/>
      <c r="M13" s="154"/>
      <c r="O13" s="154" t="s">
        <v>295</v>
      </c>
    </row>
    <row r="14" spans="1:15" ht="30" customHeight="1">
      <c r="A14" s="661" t="s">
        <v>316</v>
      </c>
      <c r="B14" s="658" t="s">
        <v>317</v>
      </c>
      <c r="C14" s="658" t="s">
        <v>330</v>
      </c>
      <c r="D14" s="658" t="s">
        <v>319</v>
      </c>
      <c r="E14" s="658" t="s">
        <v>320</v>
      </c>
      <c r="F14" s="658"/>
      <c r="G14" s="658" t="s">
        <v>321</v>
      </c>
      <c r="H14" s="658"/>
      <c r="I14" s="658" t="s">
        <v>322</v>
      </c>
      <c r="J14" s="658"/>
      <c r="K14" s="658" t="s">
        <v>323</v>
      </c>
      <c r="L14" s="658"/>
      <c r="M14" s="652" t="s">
        <v>324</v>
      </c>
      <c r="N14" s="654" t="s">
        <v>325</v>
      </c>
      <c r="O14" s="655"/>
    </row>
    <row r="15" spans="1:15" ht="19.5" customHeight="1">
      <c r="A15" s="662"/>
      <c r="B15" s="658"/>
      <c r="C15" s="658"/>
      <c r="D15" s="658"/>
      <c r="E15" s="658"/>
      <c r="F15" s="658"/>
      <c r="G15" s="658"/>
      <c r="H15" s="658"/>
      <c r="I15" s="658"/>
      <c r="J15" s="658"/>
      <c r="K15" s="658"/>
      <c r="L15" s="658"/>
      <c r="M15" s="653"/>
      <c r="N15" s="656"/>
      <c r="O15" s="657"/>
    </row>
    <row r="16" spans="1:15" ht="21.75" customHeight="1">
      <c r="A16" s="662"/>
      <c r="B16" s="658"/>
      <c r="C16" s="658"/>
      <c r="D16" s="658"/>
      <c r="E16" s="157" t="s">
        <v>326</v>
      </c>
      <c r="F16" s="157" t="s">
        <v>327</v>
      </c>
      <c r="G16" s="157" t="s">
        <v>326</v>
      </c>
      <c r="H16" s="157" t="s">
        <v>327</v>
      </c>
      <c r="I16" s="157" t="s">
        <v>326</v>
      </c>
      <c r="J16" s="157" t="s">
        <v>327</v>
      </c>
      <c r="K16" s="157" t="s">
        <v>326</v>
      </c>
      <c r="L16" s="157" t="s">
        <v>327</v>
      </c>
      <c r="M16" s="155" t="s">
        <v>328</v>
      </c>
      <c r="N16" s="157" t="s">
        <v>326</v>
      </c>
      <c r="O16" s="157" t="s">
        <v>327</v>
      </c>
    </row>
    <row r="17" spans="1:15">
      <c r="A17" s="158">
        <v>1</v>
      </c>
      <c r="B17" s="157">
        <v>2</v>
      </c>
      <c r="C17" s="157">
        <v>3</v>
      </c>
      <c r="D17" s="157">
        <v>4</v>
      </c>
      <c r="E17" s="157">
        <v>5</v>
      </c>
      <c r="F17" s="157">
        <v>6</v>
      </c>
      <c r="G17" s="157">
        <v>7</v>
      </c>
      <c r="H17" s="157">
        <v>8</v>
      </c>
      <c r="I17" s="157">
        <v>9</v>
      </c>
      <c r="J17" s="157">
        <v>10</v>
      </c>
      <c r="K17" s="157">
        <v>11</v>
      </c>
      <c r="L17" s="157">
        <v>12</v>
      </c>
      <c r="M17" s="158">
        <v>13</v>
      </c>
      <c r="N17" s="159">
        <v>14</v>
      </c>
      <c r="O17" s="159">
        <v>15</v>
      </c>
    </row>
    <row r="18" spans="1:15">
      <c r="A18" s="160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46"/>
    </row>
    <row r="19" spans="1:15" ht="18" customHeight="1">
      <c r="A19" s="162" t="s">
        <v>331</v>
      </c>
      <c r="B19" s="162"/>
      <c r="C19" s="162"/>
      <c r="D19" s="162"/>
      <c r="E19" s="162"/>
      <c r="F19" s="162"/>
      <c r="G19" s="163"/>
      <c r="H19" s="163"/>
      <c r="I19" s="163"/>
      <c r="J19" s="163"/>
      <c r="K19" s="163"/>
      <c r="L19" s="163"/>
      <c r="M19" s="154" t="s">
        <v>295</v>
      </c>
    </row>
    <row r="20" spans="1:15" ht="42.75" customHeight="1">
      <c r="A20" s="164" t="s">
        <v>316</v>
      </c>
      <c r="B20" s="651" t="s">
        <v>317</v>
      </c>
      <c r="C20" s="651"/>
      <c r="D20" s="651" t="s">
        <v>332</v>
      </c>
      <c r="E20" s="651"/>
      <c r="F20" s="651"/>
      <c r="G20" s="651" t="s">
        <v>319</v>
      </c>
      <c r="H20" s="651"/>
      <c r="I20" s="651" t="s">
        <v>333</v>
      </c>
      <c r="J20" s="651"/>
      <c r="K20" s="651"/>
      <c r="L20" s="658" t="s">
        <v>324</v>
      </c>
      <c r="M20" s="658"/>
    </row>
    <row r="21" spans="1:15" ht="12.75" customHeight="1">
      <c r="A21" s="156">
        <v>1</v>
      </c>
      <c r="B21" s="651">
        <v>2</v>
      </c>
      <c r="C21" s="651"/>
      <c r="D21" s="651">
        <v>3</v>
      </c>
      <c r="E21" s="651"/>
      <c r="F21" s="651"/>
      <c r="G21" s="651">
        <v>4</v>
      </c>
      <c r="H21" s="651"/>
      <c r="I21" s="651">
        <v>5</v>
      </c>
      <c r="J21" s="651"/>
      <c r="K21" s="651"/>
      <c r="L21" s="651">
        <v>6</v>
      </c>
      <c r="M21" s="651"/>
    </row>
    <row r="22" spans="1:15">
      <c r="A22" s="147"/>
      <c r="B22" s="165"/>
      <c r="C22" s="166"/>
      <c r="D22" s="166"/>
      <c r="E22" s="166"/>
      <c r="F22" s="166"/>
      <c r="G22" s="163"/>
      <c r="H22" s="163"/>
      <c r="I22" s="163"/>
      <c r="J22" s="163"/>
      <c r="K22" s="163"/>
      <c r="L22" s="163"/>
      <c r="M22" s="146"/>
    </row>
    <row r="23" spans="1:15">
      <c r="A23" s="146"/>
      <c r="B23" s="148"/>
      <c r="C23" s="148"/>
      <c r="D23" s="149"/>
      <c r="E23" s="167"/>
      <c r="F23" s="167"/>
      <c r="G23" s="149"/>
      <c r="H23" s="149"/>
      <c r="I23" s="149"/>
      <c r="J23" s="149"/>
      <c r="K23" s="149"/>
      <c r="L23" s="149"/>
      <c r="M23" s="146"/>
    </row>
    <row r="24" spans="1:15">
      <c r="A24" s="146"/>
      <c r="B24" s="149" t="s">
        <v>304</v>
      </c>
      <c r="C24" s="149"/>
      <c r="D24" s="149"/>
      <c r="E24" s="149"/>
      <c r="F24" s="149"/>
      <c r="G24" s="167"/>
      <c r="H24" s="167"/>
      <c r="I24" s="167"/>
      <c r="J24" s="167"/>
      <c r="K24" s="149" t="s">
        <v>305</v>
      </c>
      <c r="L24" s="149"/>
      <c r="M24" s="146" t="s">
        <v>474</v>
      </c>
    </row>
  </sheetData>
  <mergeCells count="37"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A13:D13"/>
    <mergeCell ref="A14:A16"/>
    <mergeCell ref="B14:B16"/>
    <mergeCell ref="C14:C16"/>
    <mergeCell ref="D14:D16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7"/>
  <sheetViews>
    <sheetView workbookViewId="0">
      <selection activeCell="I5" sqref="I5"/>
    </sheetView>
  </sheetViews>
  <sheetFormatPr defaultRowHeight="12.75"/>
  <cols>
    <col min="1" max="1" width="41.85546875" customWidth="1"/>
    <col min="2" max="2" width="29.7109375" customWidth="1"/>
    <col min="3" max="3" width="19.42578125" customWidth="1"/>
    <col min="4" max="4" width="16.7109375" customWidth="1"/>
  </cols>
  <sheetData>
    <row r="1" spans="1:4" ht="31.5" customHeight="1">
      <c r="A1" s="150"/>
      <c r="B1" s="150"/>
      <c r="C1" s="667" t="s">
        <v>334</v>
      </c>
      <c r="D1" s="667"/>
    </row>
    <row r="2" spans="1:4" ht="75" customHeight="1">
      <c r="A2" s="665" t="s">
        <v>306</v>
      </c>
      <c r="B2" s="665"/>
      <c r="C2" s="665"/>
      <c r="D2" s="665"/>
    </row>
    <row r="3" spans="1:4" ht="20.25" customHeight="1">
      <c r="A3" s="668" t="s">
        <v>480</v>
      </c>
      <c r="B3" s="668"/>
      <c r="C3" s="668"/>
      <c r="D3" s="668"/>
    </row>
    <row r="4" spans="1:4" ht="27" customHeight="1">
      <c r="A4" s="669" t="s">
        <v>301</v>
      </c>
      <c r="B4" s="669"/>
      <c r="C4" s="669"/>
      <c r="D4" s="669"/>
    </row>
    <row r="5" spans="1:4" ht="57" customHeight="1">
      <c r="A5" s="188" t="s">
        <v>302</v>
      </c>
      <c r="B5" s="188" t="s">
        <v>303</v>
      </c>
      <c r="C5" s="188" t="s">
        <v>481</v>
      </c>
      <c r="D5" s="188" t="s">
        <v>314</v>
      </c>
    </row>
    <row r="6" spans="1:4" ht="63" customHeight="1">
      <c r="A6" s="189" t="s">
        <v>307</v>
      </c>
      <c r="B6" s="190" t="s">
        <v>463</v>
      </c>
      <c r="C6" s="190">
        <v>1755.9</v>
      </c>
      <c r="D6" s="190">
        <v>343.5</v>
      </c>
    </row>
    <row r="7" spans="1:4">
      <c r="A7" s="191" t="s">
        <v>308</v>
      </c>
      <c r="B7" s="157"/>
      <c r="C7" s="192"/>
      <c r="D7" s="193"/>
    </row>
    <row r="8" spans="1:4" ht="29.25" customHeight="1">
      <c r="A8" s="191" t="s">
        <v>309</v>
      </c>
      <c r="B8" s="194"/>
      <c r="C8" s="195"/>
      <c r="D8" s="196"/>
    </row>
    <row r="9" spans="1:4" ht="34.5" customHeight="1">
      <c r="A9" s="191" t="s">
        <v>310</v>
      </c>
      <c r="B9" s="157"/>
      <c r="C9" s="192"/>
      <c r="D9" s="193"/>
    </row>
    <row r="10" spans="1:4" ht="24" customHeight="1">
      <c r="A10" s="191" t="s">
        <v>311</v>
      </c>
      <c r="B10" s="194"/>
      <c r="C10" s="195"/>
      <c r="D10" s="196"/>
    </row>
    <row r="11" spans="1:4" ht="40.5" customHeight="1">
      <c r="A11" s="191" t="s">
        <v>312</v>
      </c>
      <c r="B11" s="190" t="s">
        <v>463</v>
      </c>
      <c r="C11" s="190">
        <v>1755.9</v>
      </c>
      <c r="D11" s="190">
        <v>343.5</v>
      </c>
    </row>
    <row r="12" spans="1:4" ht="50.25" customHeight="1">
      <c r="A12" s="189" t="s">
        <v>313</v>
      </c>
      <c r="B12" s="190"/>
      <c r="C12" s="190"/>
      <c r="D12" s="190"/>
    </row>
    <row r="13" spans="1:4">
      <c r="A13" s="197"/>
      <c r="B13" s="198"/>
      <c r="C13" s="199"/>
      <c r="D13" s="199"/>
    </row>
    <row r="14" spans="1:4" ht="30.75" customHeight="1">
      <c r="A14" s="200" t="s">
        <v>304</v>
      </c>
      <c r="B14" s="262"/>
      <c r="C14" s="262" t="s">
        <v>467</v>
      </c>
      <c r="D14" s="201"/>
    </row>
    <row r="15" spans="1:4" ht="14.25">
      <c r="B15" s="263"/>
      <c r="C15" s="263"/>
    </row>
    <row r="16" spans="1:4" ht="14.25">
      <c r="A16" s="201" t="s">
        <v>305</v>
      </c>
      <c r="B16" s="263"/>
      <c r="C16" s="263" t="s">
        <v>474</v>
      </c>
    </row>
    <row r="17" spans="2:3" ht="14.25">
      <c r="B17" s="263"/>
      <c r="C17" s="263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80"/>
      <c r="D1" s="180"/>
      <c r="E1" s="667" t="s">
        <v>367</v>
      </c>
      <c r="F1" s="667"/>
      <c r="G1" s="168"/>
    </row>
    <row r="2" spans="3:7" ht="68.25" customHeight="1">
      <c r="C2" s="670" t="s">
        <v>339</v>
      </c>
      <c r="D2" s="670"/>
      <c r="E2" s="670"/>
      <c r="F2" s="670"/>
    </row>
    <row r="3" spans="3:7">
      <c r="C3" s="202"/>
      <c r="D3" s="180"/>
      <c r="E3" s="180"/>
      <c r="F3" s="180"/>
    </row>
    <row r="4" spans="3:7" ht="107.25" customHeight="1">
      <c r="C4" s="203" t="s">
        <v>335</v>
      </c>
      <c r="D4" s="203" t="s">
        <v>336</v>
      </c>
      <c r="E4" s="203" t="s">
        <v>337</v>
      </c>
      <c r="F4" s="203" t="s">
        <v>338</v>
      </c>
    </row>
    <row r="5" spans="3:7" ht="33.75" customHeight="1">
      <c r="C5" s="204"/>
      <c r="D5" s="204"/>
      <c r="E5" s="204"/>
      <c r="F5" s="204"/>
    </row>
    <row r="6" spans="3:7" ht="27" customHeight="1">
      <c r="C6" s="204"/>
      <c r="D6" s="204"/>
      <c r="E6" s="204"/>
      <c r="F6" s="204"/>
    </row>
    <row r="7" spans="3:7" ht="28.5" customHeight="1">
      <c r="C7" s="204"/>
      <c r="D7" s="204"/>
      <c r="E7" s="204"/>
      <c r="F7" s="204"/>
    </row>
    <row r="8" spans="3:7" ht="36" customHeight="1">
      <c r="C8" s="204"/>
      <c r="D8" s="204"/>
      <c r="E8" s="204"/>
      <c r="F8" s="204"/>
    </row>
    <row r="10" spans="3:7">
      <c r="C10" s="200" t="s">
        <v>304</v>
      </c>
    </row>
    <row r="12" spans="3:7">
      <c r="C12" s="201" t="s">
        <v>305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opLeftCell="A13" zoomScale="85" zoomScaleNormal="85" zoomScaleSheetLayoutView="75" workbookViewId="0">
      <selection activeCell="E29" sqref="E29"/>
    </sheetView>
  </sheetViews>
  <sheetFormatPr defaultRowHeight="18.75" outlineLevelRow="1"/>
  <cols>
    <col min="1" max="1" width="64.28515625" style="2" customWidth="1"/>
    <col min="2" max="2" width="6.5703125" style="17" customWidth="1"/>
    <col min="3" max="3" width="14.85546875" style="17" customWidth="1"/>
    <col min="4" max="4" width="15" style="17" customWidth="1"/>
    <col min="5" max="5" width="14.5703125" style="17" customWidth="1"/>
    <col min="6" max="6" width="14.7109375" style="17" customWidth="1"/>
    <col min="7" max="7" width="32.5703125" style="17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439</v>
      </c>
      <c r="B1" s="16"/>
      <c r="D1" s="2"/>
      <c r="E1" s="2" t="s">
        <v>459</v>
      </c>
      <c r="F1" s="2"/>
      <c r="G1" s="2"/>
    </row>
    <row r="2" spans="1:10">
      <c r="B2" s="16"/>
      <c r="D2" s="2"/>
      <c r="E2" s="2" t="s">
        <v>447</v>
      </c>
      <c r="F2" s="2"/>
      <c r="G2" s="2"/>
    </row>
    <row r="3" spans="1:10" ht="18.75" customHeight="1">
      <c r="A3" s="413"/>
      <c r="B3" s="414"/>
      <c r="D3" s="16"/>
      <c r="E3" s="2" t="s">
        <v>448</v>
      </c>
      <c r="F3" s="2"/>
      <c r="G3" s="2"/>
    </row>
    <row r="4" spans="1:10" ht="42" customHeight="1">
      <c r="A4" s="17" t="s">
        <v>440</v>
      </c>
      <c r="D4" s="16"/>
      <c r="E4" s="418" t="s">
        <v>0</v>
      </c>
      <c r="F4" s="418"/>
      <c r="G4" s="418"/>
      <c r="J4" s="35"/>
    </row>
    <row r="5" spans="1:10" ht="18.75" customHeight="1">
      <c r="A5" s="211"/>
      <c r="B5" s="211"/>
      <c r="D5" s="16"/>
      <c r="E5" s="16"/>
      <c r="F5" s="16"/>
      <c r="G5" s="419"/>
      <c r="H5" s="419"/>
      <c r="I5" s="46"/>
      <c r="J5" s="46"/>
    </row>
    <row r="6" spans="1:10" ht="18.75" customHeight="1">
      <c r="A6" s="17"/>
      <c r="D6" s="16"/>
      <c r="E6" s="16"/>
      <c r="F6" s="16"/>
      <c r="G6" s="46"/>
      <c r="H6" s="46"/>
      <c r="I6" s="46"/>
      <c r="J6" s="46"/>
    </row>
    <row r="7" spans="1:10" ht="18.75" customHeight="1">
      <c r="A7" s="17"/>
      <c r="D7" s="16"/>
      <c r="E7" s="16"/>
      <c r="F7" s="16"/>
      <c r="G7" s="46"/>
      <c r="H7" s="46"/>
      <c r="I7" s="46"/>
      <c r="J7" s="46"/>
    </row>
    <row r="8" spans="1:10" ht="18.75" customHeight="1">
      <c r="A8" s="415" t="s">
        <v>441</v>
      </c>
      <c r="B8" s="415"/>
      <c r="D8" s="16"/>
      <c r="E8" s="16"/>
      <c r="F8" s="16"/>
      <c r="G8" s="419"/>
      <c r="H8" s="419"/>
      <c r="I8" s="419"/>
      <c r="J8" s="419"/>
    </row>
    <row r="9" spans="1:10" ht="18.75" customHeight="1">
      <c r="E9" s="1" t="s">
        <v>444</v>
      </c>
      <c r="F9" s="1"/>
      <c r="G9" s="1"/>
      <c r="H9" s="1"/>
    </row>
    <row r="10" spans="1:10">
      <c r="A10" s="46" t="s">
        <v>442</v>
      </c>
      <c r="C10" s="3"/>
      <c r="D10" s="18"/>
      <c r="E10" s="212"/>
      <c r="F10" s="212"/>
      <c r="G10" s="212"/>
      <c r="H10" s="212"/>
    </row>
    <row r="11" spans="1:10" ht="18.75" customHeight="1">
      <c r="A11" s="420"/>
      <c r="B11" s="420"/>
      <c r="C11" s="124"/>
      <c r="D11" s="124"/>
      <c r="E11" s="213" t="s">
        <v>445</v>
      </c>
      <c r="F11" s="213"/>
      <c r="G11" s="213"/>
      <c r="H11" s="213"/>
    </row>
    <row r="12" spans="1:10" ht="20.25" customHeight="1">
      <c r="A12" s="417" t="s">
        <v>443</v>
      </c>
      <c r="B12" s="417"/>
      <c r="D12" s="2"/>
      <c r="E12" s="212"/>
      <c r="F12" s="212"/>
      <c r="G12" s="212"/>
      <c r="H12" s="212"/>
    </row>
    <row r="13" spans="1:10" ht="19.5" customHeight="1">
      <c r="A13" s="416"/>
      <c r="B13" s="416"/>
      <c r="E13" s="213" t="s">
        <v>446</v>
      </c>
      <c r="F13" s="213"/>
      <c r="G13" s="213"/>
      <c r="H13" s="213"/>
    </row>
    <row r="14" spans="1:10" ht="19.5" customHeight="1">
      <c r="A14" s="17"/>
      <c r="E14" s="212"/>
      <c r="F14" s="212"/>
      <c r="G14" s="212"/>
      <c r="H14" s="212"/>
    </row>
    <row r="15" spans="1:10" ht="19.5" customHeight="1">
      <c r="A15" s="417"/>
      <c r="B15" s="417"/>
      <c r="C15" s="3"/>
      <c r="D15" s="16"/>
      <c r="E15" s="16"/>
      <c r="F15" s="16"/>
      <c r="G15" s="418"/>
      <c r="H15" s="418"/>
      <c r="I15" s="418"/>
      <c r="J15" s="418"/>
    </row>
    <row r="16" spans="1:10" ht="16.5" customHeight="1">
      <c r="A16" s="415" t="s">
        <v>441</v>
      </c>
      <c r="B16" s="415"/>
      <c r="C16" s="3"/>
      <c r="D16" s="16"/>
      <c r="E16" s="16"/>
      <c r="F16" s="16"/>
      <c r="G16" s="46"/>
      <c r="H16" s="46"/>
      <c r="I16" s="46"/>
      <c r="J16" s="46"/>
    </row>
    <row r="17" spans="1:10" ht="16.5" customHeight="1">
      <c r="A17" s="17"/>
      <c r="C17" s="3"/>
      <c r="D17" s="16"/>
      <c r="E17" s="16"/>
      <c r="F17" s="16"/>
      <c r="G17" s="46"/>
      <c r="H17" s="46"/>
      <c r="I17" s="46"/>
      <c r="J17" s="46"/>
    </row>
    <row r="18" spans="1:10" ht="18.75" customHeight="1">
      <c r="A18" s="415"/>
      <c r="B18" s="415"/>
      <c r="D18" s="16"/>
      <c r="E18" s="2" t="s">
        <v>441</v>
      </c>
      <c r="F18" s="2"/>
      <c r="G18" s="2"/>
    </row>
    <row r="19" spans="1:10" ht="18.75" customHeight="1">
      <c r="A19" s="17"/>
      <c r="D19" s="16"/>
      <c r="E19" s="2"/>
      <c r="F19" s="2"/>
      <c r="G19" s="2"/>
    </row>
    <row r="20" spans="1:10" ht="27.75" customHeight="1">
      <c r="A20" s="43"/>
      <c r="B20" s="412"/>
      <c r="C20" s="412"/>
      <c r="D20" s="412"/>
      <c r="E20" s="173"/>
      <c r="F20" s="174"/>
      <c r="G20" s="5" t="s">
        <v>184</v>
      </c>
    </row>
    <row r="21" spans="1:10" ht="34.5" customHeight="1">
      <c r="A21" s="227" t="s">
        <v>470</v>
      </c>
      <c r="B21" s="412" t="s">
        <v>466</v>
      </c>
      <c r="C21" s="412"/>
      <c r="D21" s="412"/>
      <c r="E21" s="49"/>
      <c r="F21" s="10" t="s">
        <v>100</v>
      </c>
      <c r="G21" s="228">
        <v>20618676</v>
      </c>
    </row>
    <row r="22" spans="1:10" ht="28.5" customHeight="1">
      <c r="A22" s="43" t="s">
        <v>12</v>
      </c>
      <c r="B22" s="412"/>
      <c r="C22" s="412"/>
      <c r="D22" s="412"/>
      <c r="E22" s="44"/>
      <c r="F22" s="10" t="s">
        <v>99</v>
      </c>
      <c r="G22" s="228">
        <v>150</v>
      </c>
    </row>
    <row r="23" spans="1:10" ht="27" customHeight="1">
      <c r="A23" s="43" t="s">
        <v>17</v>
      </c>
      <c r="B23" s="412" t="s">
        <v>471</v>
      </c>
      <c r="C23" s="412"/>
      <c r="D23" s="412"/>
      <c r="E23" s="44"/>
      <c r="F23" s="10" t="s">
        <v>98</v>
      </c>
      <c r="G23" s="228">
        <v>3210300000</v>
      </c>
    </row>
    <row r="24" spans="1:10" ht="27" customHeight="1">
      <c r="A24" s="47" t="s">
        <v>66</v>
      </c>
      <c r="B24" s="412"/>
      <c r="C24" s="412"/>
      <c r="D24" s="412"/>
      <c r="E24" s="49"/>
      <c r="F24" s="10" t="s">
        <v>7</v>
      </c>
      <c r="G24" s="5">
        <v>150</v>
      </c>
    </row>
    <row r="25" spans="1:10" ht="24.75" customHeight="1">
      <c r="A25" s="47" t="s">
        <v>14</v>
      </c>
      <c r="B25" s="412"/>
      <c r="C25" s="412"/>
      <c r="D25" s="412"/>
      <c r="E25" s="49"/>
      <c r="F25" s="10" t="s">
        <v>6</v>
      </c>
      <c r="G25" s="5"/>
    </row>
    <row r="26" spans="1:10" ht="33.75" customHeight="1">
      <c r="A26" s="47" t="s">
        <v>13</v>
      </c>
      <c r="B26" s="412" t="s">
        <v>469</v>
      </c>
      <c r="C26" s="412"/>
      <c r="D26" s="412"/>
      <c r="E26" s="49"/>
      <c r="F26" s="10" t="s">
        <v>8</v>
      </c>
      <c r="G26" s="228" t="s">
        <v>461</v>
      </c>
    </row>
    <row r="27" spans="1:10" ht="40.5" customHeight="1">
      <c r="A27" s="47" t="s">
        <v>237</v>
      </c>
      <c r="B27" s="412"/>
      <c r="C27" s="412"/>
      <c r="D27" s="412"/>
      <c r="E27" s="412" t="s">
        <v>137</v>
      </c>
      <c r="F27" s="422"/>
      <c r="G27" s="8"/>
    </row>
    <row r="28" spans="1:10" ht="36" customHeight="1">
      <c r="A28" s="47" t="s">
        <v>18</v>
      </c>
      <c r="B28" s="412" t="s">
        <v>462</v>
      </c>
      <c r="C28" s="412"/>
      <c r="D28" s="412"/>
      <c r="E28" s="412" t="s">
        <v>138</v>
      </c>
      <c r="F28" s="423"/>
      <c r="G28" s="8"/>
    </row>
    <row r="29" spans="1:10" ht="33" customHeight="1">
      <c r="A29" s="47" t="s">
        <v>90</v>
      </c>
      <c r="B29" s="412">
        <v>10</v>
      </c>
      <c r="C29" s="412"/>
      <c r="D29" s="412"/>
      <c r="E29" s="48"/>
      <c r="F29" s="48"/>
      <c r="G29" s="229"/>
    </row>
    <row r="30" spans="1:10" ht="30.75" customHeight="1">
      <c r="A30" s="43" t="s">
        <v>9</v>
      </c>
      <c r="B30" s="424" t="s">
        <v>463</v>
      </c>
      <c r="C30" s="424"/>
      <c r="D30" s="424"/>
      <c r="E30" s="424"/>
      <c r="F30" s="424"/>
      <c r="G30" s="45"/>
    </row>
    <row r="31" spans="1:10" ht="34.5" customHeight="1">
      <c r="A31" s="47" t="s">
        <v>10</v>
      </c>
      <c r="B31" s="424" t="s">
        <v>465</v>
      </c>
      <c r="C31" s="424"/>
      <c r="D31" s="424"/>
      <c r="E31" s="424"/>
      <c r="F31" s="424"/>
      <c r="G31" s="48"/>
    </row>
    <row r="32" spans="1:10" ht="28.5" customHeight="1">
      <c r="A32" s="43" t="s">
        <v>11</v>
      </c>
      <c r="B32" s="424" t="s">
        <v>464</v>
      </c>
      <c r="C32" s="424"/>
      <c r="D32" s="424"/>
      <c r="E32" s="424"/>
      <c r="F32" s="424"/>
      <c r="G32" s="45"/>
    </row>
    <row r="33" spans="1:7" ht="269.25" customHeight="1">
      <c r="A33" s="421"/>
      <c r="B33" s="421"/>
      <c r="C33" s="421"/>
      <c r="D33" s="2"/>
      <c r="E33" s="2"/>
      <c r="F33" s="2"/>
      <c r="G33" s="2"/>
    </row>
    <row r="34" spans="1:7" ht="27.75" customHeight="1">
      <c r="A34" s="403"/>
      <c r="B34" s="403"/>
      <c r="C34" s="403"/>
      <c r="D34" s="403"/>
      <c r="E34" s="403"/>
      <c r="F34" s="403"/>
      <c r="G34" s="40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40"/>
      <c r="B37" s="140"/>
      <c r="C37" s="140"/>
      <c r="D37" s="140"/>
      <c r="E37" s="140"/>
      <c r="F37" s="140"/>
      <c r="G37" s="14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6"/>
      <c r="C40" s="46"/>
      <c r="D40" s="46"/>
      <c r="E40" s="46"/>
      <c r="F40" s="46"/>
      <c r="G40" s="46"/>
    </row>
    <row r="41" spans="1:7" ht="36" customHeight="1">
      <c r="B41" s="141"/>
      <c r="C41" s="35"/>
      <c r="D41" s="30"/>
      <c r="E41" s="30"/>
      <c r="F41" s="30"/>
      <c r="G41" s="30"/>
    </row>
    <row r="42" spans="1:7" ht="66" customHeight="1">
      <c r="B42" s="141"/>
      <c r="C42" s="35"/>
      <c r="D42" s="36"/>
      <c r="E42" s="36"/>
      <c r="F42" s="36"/>
      <c r="G42" s="36"/>
    </row>
    <row r="43" spans="1:7" ht="12.75" customHeight="1">
      <c r="A43" s="131"/>
      <c r="B43" s="132"/>
      <c r="C43" s="131"/>
      <c r="D43" s="131"/>
      <c r="E43" s="132"/>
      <c r="F43" s="131"/>
      <c r="G43" s="132"/>
    </row>
    <row r="44" spans="1:7" ht="27.75" customHeight="1">
      <c r="A44" s="142"/>
      <c r="B44" s="142"/>
      <c r="C44" s="142"/>
      <c r="D44" s="142"/>
      <c r="E44" s="142"/>
      <c r="F44" s="142"/>
      <c r="G44" s="142"/>
    </row>
    <row r="45" spans="1:7" ht="27" customHeight="1">
      <c r="A45" s="133"/>
      <c r="B45" s="132"/>
      <c r="C45" s="134"/>
      <c r="D45" s="134"/>
      <c r="E45" s="134"/>
      <c r="F45" s="134"/>
      <c r="G45" s="63"/>
    </row>
    <row r="46" spans="1:7" ht="38.25" customHeight="1">
      <c r="A46" s="133"/>
      <c r="B46" s="132"/>
      <c r="C46" s="134"/>
      <c r="D46" s="134"/>
      <c r="E46" s="134"/>
      <c r="F46" s="134"/>
      <c r="G46" s="63"/>
    </row>
    <row r="47" spans="1:7" ht="20.100000000000001" customHeight="1">
      <c r="A47" s="135"/>
      <c r="B47" s="132"/>
      <c r="C47" s="134"/>
      <c r="D47" s="134"/>
      <c r="E47" s="134"/>
      <c r="F47" s="134"/>
      <c r="G47" s="63"/>
    </row>
    <row r="48" spans="1:7" ht="20.100000000000001" customHeight="1">
      <c r="A48" s="133"/>
      <c r="B48" s="132"/>
      <c r="C48" s="134"/>
      <c r="D48" s="134"/>
      <c r="E48" s="134"/>
      <c r="F48" s="134"/>
      <c r="G48" s="63"/>
    </row>
    <row r="49" spans="1:7" ht="20.100000000000001" customHeight="1">
      <c r="A49" s="133"/>
      <c r="B49" s="132"/>
      <c r="C49" s="134"/>
      <c r="D49" s="134"/>
      <c r="E49" s="134"/>
      <c r="F49" s="134"/>
      <c r="G49" s="63"/>
    </row>
    <row r="50" spans="1:7" ht="27" customHeight="1">
      <c r="A50" s="133"/>
      <c r="B50" s="132"/>
      <c r="C50" s="134"/>
      <c r="D50" s="134"/>
      <c r="E50" s="134"/>
      <c r="F50" s="134"/>
      <c r="G50" s="63"/>
    </row>
    <row r="51" spans="1:7" ht="20.100000000000001" customHeight="1">
      <c r="A51" s="136"/>
      <c r="B51" s="132"/>
      <c r="C51" s="134"/>
      <c r="D51" s="134"/>
      <c r="E51" s="134"/>
      <c r="F51" s="134"/>
      <c r="G51" s="63"/>
    </row>
    <row r="52" spans="1:7" ht="37.5" customHeight="1">
      <c r="A52" s="137"/>
      <c r="B52" s="132"/>
      <c r="C52" s="134"/>
      <c r="D52" s="134"/>
      <c r="E52" s="134"/>
      <c r="F52" s="134"/>
      <c r="G52" s="63"/>
    </row>
    <row r="53" spans="1:7" ht="21" customHeight="1">
      <c r="A53" s="133"/>
      <c r="B53" s="132"/>
      <c r="C53" s="134"/>
      <c r="D53" s="134"/>
      <c r="E53" s="134"/>
      <c r="F53" s="134"/>
      <c r="G53" s="63"/>
    </row>
    <row r="54" spans="1:7" ht="20.100000000000001" customHeight="1">
      <c r="A54" s="138"/>
      <c r="B54" s="132"/>
      <c r="C54" s="134"/>
      <c r="D54" s="134"/>
      <c r="E54" s="134"/>
      <c r="F54" s="134"/>
      <c r="G54" s="63"/>
    </row>
    <row r="55" spans="1:7" ht="20.100000000000001" customHeight="1">
      <c r="A55" s="19"/>
      <c r="B55" s="132"/>
      <c r="C55" s="134"/>
      <c r="D55" s="134"/>
      <c r="E55" s="134"/>
      <c r="F55" s="134"/>
      <c r="G55" s="63"/>
    </row>
    <row r="56" spans="1:7" ht="20.100000000000001" customHeight="1">
      <c r="A56" s="136"/>
      <c r="B56" s="132"/>
      <c r="C56" s="134"/>
      <c r="D56" s="134"/>
      <c r="E56" s="134"/>
      <c r="F56" s="134"/>
      <c r="G56" s="63"/>
    </row>
    <row r="57" spans="1:7" ht="18" customHeight="1">
      <c r="A57" s="137"/>
      <c r="B57" s="132"/>
      <c r="C57" s="134"/>
      <c r="D57" s="134"/>
      <c r="E57" s="134"/>
      <c r="F57" s="134"/>
      <c r="G57" s="63"/>
    </row>
    <row r="58" spans="1:7" ht="0.75" hidden="1" customHeight="1">
      <c r="A58" s="137"/>
      <c r="B58" s="36"/>
      <c r="C58" s="62"/>
      <c r="D58" s="62"/>
      <c r="E58" s="143"/>
      <c r="F58" s="143"/>
      <c r="G58" s="143"/>
    </row>
    <row r="59" spans="1:7" ht="18.75" hidden="1" customHeight="1" outlineLevel="1">
      <c r="A59" s="142"/>
      <c r="B59" s="142"/>
      <c r="C59" s="142"/>
      <c r="D59" s="142"/>
      <c r="E59" s="142"/>
      <c r="F59" s="142"/>
      <c r="G59" s="142"/>
    </row>
    <row r="60" spans="1:7" ht="21" customHeight="1" collapsed="1">
      <c r="A60" s="137"/>
      <c r="B60" s="132"/>
      <c r="C60" s="134"/>
      <c r="D60" s="134"/>
      <c r="E60" s="134"/>
      <c r="F60" s="134"/>
      <c r="G60" s="63"/>
    </row>
    <row r="61" spans="1:7" ht="23.25" customHeight="1">
      <c r="A61" s="41"/>
      <c r="B61" s="132"/>
      <c r="C61" s="134"/>
      <c r="D61" s="134"/>
      <c r="E61" s="134"/>
      <c r="F61" s="134"/>
      <c r="G61" s="63"/>
    </row>
    <row r="62" spans="1:7" ht="36.75" customHeight="1">
      <c r="A62" s="41"/>
      <c r="B62" s="132"/>
      <c r="C62" s="134"/>
      <c r="D62" s="134"/>
      <c r="E62" s="134"/>
      <c r="F62" s="134"/>
      <c r="G62" s="63"/>
    </row>
    <row r="63" spans="1:7" ht="37.5" customHeight="1">
      <c r="A63" s="137"/>
      <c r="B63" s="132"/>
      <c r="C63" s="134"/>
      <c r="D63" s="134"/>
      <c r="E63" s="134"/>
      <c r="F63" s="134"/>
      <c r="G63" s="63"/>
    </row>
    <row r="64" spans="1:7" ht="37.5" customHeight="1">
      <c r="A64" s="137"/>
      <c r="B64" s="132"/>
      <c r="C64" s="134"/>
      <c r="D64" s="134"/>
      <c r="E64" s="134"/>
      <c r="F64" s="134"/>
      <c r="G64" s="63"/>
    </row>
    <row r="65" spans="1:7" ht="21" customHeight="1">
      <c r="A65" s="138"/>
      <c r="B65" s="132"/>
      <c r="C65" s="134"/>
      <c r="D65" s="134"/>
      <c r="E65" s="134"/>
      <c r="F65" s="134"/>
      <c r="G65" s="63"/>
    </row>
    <row r="66" spans="1:7" ht="20.100000000000001" customHeight="1">
      <c r="A66" s="142"/>
      <c r="B66" s="142"/>
      <c r="C66" s="142"/>
      <c r="D66" s="142"/>
      <c r="E66" s="142"/>
      <c r="F66" s="142"/>
      <c r="G66" s="142"/>
    </row>
    <row r="67" spans="1:7" ht="19.5" customHeight="1">
      <c r="A67" s="19"/>
      <c r="B67" s="131"/>
      <c r="C67" s="134"/>
      <c r="D67" s="134"/>
      <c r="E67" s="134"/>
      <c r="F67" s="134"/>
      <c r="G67" s="63"/>
    </row>
    <row r="68" spans="1:7" ht="20.100000000000001" customHeight="1">
      <c r="A68" s="19"/>
      <c r="B68" s="131"/>
      <c r="C68" s="134"/>
      <c r="D68" s="134"/>
      <c r="E68" s="134"/>
      <c r="F68" s="134"/>
      <c r="G68" s="63"/>
    </row>
    <row r="69" spans="1:7" ht="21" customHeight="1">
      <c r="A69" s="136"/>
      <c r="B69" s="131"/>
      <c r="C69" s="134"/>
      <c r="D69" s="134"/>
      <c r="E69" s="134"/>
      <c r="F69" s="134"/>
      <c r="G69" s="63"/>
    </row>
    <row r="70" spans="1:7" ht="24" customHeight="1">
      <c r="A70" s="144"/>
      <c r="B70" s="144"/>
      <c r="C70" s="144"/>
      <c r="D70" s="144"/>
      <c r="E70" s="144"/>
      <c r="F70" s="144"/>
      <c r="G70" s="144"/>
    </row>
    <row r="71" spans="1:7" ht="16.5" customHeight="1">
      <c r="A71" s="137"/>
      <c r="B71" s="131"/>
      <c r="C71" s="134"/>
      <c r="D71" s="134"/>
      <c r="E71" s="134"/>
      <c r="F71" s="134"/>
      <c r="G71" s="63"/>
    </row>
    <row r="72" spans="1:7" ht="20.100000000000001" customHeight="1">
      <c r="A72" s="145"/>
      <c r="B72" s="145"/>
      <c r="C72" s="145"/>
      <c r="D72" s="145"/>
      <c r="E72" s="145"/>
      <c r="F72" s="145"/>
      <c r="G72" s="145"/>
    </row>
    <row r="73" spans="1:7" ht="16.5" customHeight="1">
      <c r="A73" s="137"/>
      <c r="B73" s="131"/>
      <c r="C73" s="134"/>
      <c r="D73" s="134"/>
      <c r="E73" s="134"/>
      <c r="F73" s="134"/>
      <c r="G73" s="63"/>
    </row>
    <row r="74" spans="1:7" ht="20.100000000000001" customHeight="1">
      <c r="A74" s="137"/>
      <c r="B74" s="131"/>
      <c r="C74" s="134"/>
      <c r="D74" s="134"/>
      <c r="E74" s="134"/>
      <c r="F74" s="134"/>
      <c r="G74" s="63"/>
    </row>
    <row r="75" spans="1:7" ht="20.100000000000001" customHeight="1">
      <c r="A75" s="142"/>
      <c r="B75" s="142"/>
      <c r="C75" s="142"/>
      <c r="D75" s="142"/>
      <c r="E75" s="142"/>
      <c r="F75" s="142"/>
      <c r="G75" s="142"/>
    </row>
    <row r="76" spans="1:7" ht="18" customHeight="1">
      <c r="A76" s="137"/>
      <c r="B76" s="131"/>
      <c r="C76" s="134"/>
      <c r="D76" s="134"/>
      <c r="E76" s="134"/>
      <c r="F76" s="134"/>
      <c r="G76" s="63"/>
    </row>
    <row r="77" spans="1:7" ht="20.100000000000001" customHeight="1">
      <c r="A77" s="137"/>
      <c r="B77" s="131"/>
      <c r="C77" s="134"/>
      <c r="D77" s="134"/>
      <c r="E77" s="134"/>
      <c r="F77" s="134"/>
      <c r="G77" s="63"/>
    </row>
    <row r="78" spans="1:7" ht="20.100000000000001" customHeight="1">
      <c r="A78" s="139"/>
      <c r="B78" s="131"/>
      <c r="C78" s="134"/>
      <c r="D78" s="134"/>
      <c r="E78" s="134"/>
      <c r="F78" s="134"/>
      <c r="G78" s="63"/>
    </row>
    <row r="79" spans="1:7" ht="20.100000000000001" customHeight="1">
      <c r="A79" s="138"/>
      <c r="B79" s="131"/>
      <c r="C79" s="134"/>
      <c r="D79" s="134"/>
      <c r="E79" s="134"/>
      <c r="F79" s="134"/>
      <c r="G79" s="63"/>
    </row>
    <row r="80" spans="1:7" s="4" customFormat="1" ht="20.100000000000001" customHeight="1">
      <c r="A80" s="137"/>
      <c r="B80" s="131"/>
      <c r="C80" s="134"/>
      <c r="D80" s="134"/>
      <c r="E80" s="134"/>
      <c r="F80" s="134"/>
      <c r="G80" s="63"/>
    </row>
    <row r="81" spans="1:16" ht="20.100000000000001" customHeight="1">
      <c r="A81" s="137"/>
      <c r="B81" s="131"/>
      <c r="C81" s="134"/>
      <c r="D81" s="134"/>
      <c r="E81" s="134"/>
      <c r="F81" s="134"/>
      <c r="G81" s="63"/>
    </row>
    <row r="82" spans="1:16" ht="20.100000000000001" customHeight="1">
      <c r="A82" s="138"/>
      <c r="B82" s="131"/>
      <c r="C82" s="134"/>
      <c r="D82" s="134"/>
      <c r="E82" s="134"/>
      <c r="F82" s="134"/>
      <c r="G82" s="63"/>
    </row>
    <row r="83" spans="1:16" s="4" customFormat="1" ht="20.100000000000001" customHeight="1">
      <c r="A83" s="137"/>
      <c r="B83" s="131"/>
      <c r="C83" s="134"/>
      <c r="D83" s="134"/>
      <c r="E83" s="134"/>
      <c r="F83" s="134"/>
      <c r="G83" s="63"/>
    </row>
    <row r="84" spans="1:16" ht="20.100000000000001" customHeight="1">
      <c r="A84" s="137"/>
      <c r="B84" s="131"/>
      <c r="C84" s="134"/>
      <c r="D84" s="134"/>
      <c r="E84" s="134"/>
      <c r="F84" s="134"/>
      <c r="G84" s="63"/>
    </row>
    <row r="85" spans="1:16" ht="20.100000000000001" customHeight="1">
      <c r="A85" s="138"/>
      <c r="B85" s="71"/>
      <c r="C85" s="134"/>
      <c r="D85" s="134"/>
      <c r="E85" s="134"/>
      <c r="F85" s="134"/>
      <c r="G85" s="63"/>
    </row>
    <row r="86" spans="1:16" s="4" customFormat="1" ht="20.100000000000001" customHeight="1">
      <c r="A86" s="138"/>
      <c r="B86" s="17"/>
      <c r="C86" s="134"/>
      <c r="D86" s="134"/>
      <c r="E86" s="134"/>
      <c r="F86" s="134"/>
      <c r="G86" s="63"/>
    </row>
    <row r="87" spans="1:16" ht="8.25" customHeight="1">
      <c r="A87" s="19"/>
    </row>
    <row r="88" spans="1:16" ht="21.75" customHeight="1">
      <c r="A88" s="76"/>
      <c r="B88" s="77"/>
      <c r="C88" s="128"/>
      <c r="D88" s="78"/>
      <c r="E88" s="115"/>
      <c r="F88" s="115"/>
      <c r="G88" s="115"/>
    </row>
    <row r="89" spans="1:16" s="1" customFormat="1" ht="20.100000000000001" customHeight="1">
      <c r="A89" s="79"/>
      <c r="B89" s="80"/>
      <c r="C89" s="79"/>
      <c r="D89" s="80"/>
      <c r="E89" s="80"/>
      <c r="F89" s="80"/>
      <c r="G89" s="8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5"/>
    </row>
    <row r="92" spans="1:16">
      <c r="A92" s="35"/>
    </row>
    <row r="93" spans="1:16">
      <c r="A93" s="35"/>
    </row>
    <row r="94" spans="1:16">
      <c r="A94" s="35"/>
    </row>
    <row r="95" spans="1:16">
      <c r="A95" s="35"/>
    </row>
    <row r="96" spans="1:16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</sheetData>
  <mergeCells count="29"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  <mergeCell ref="E4:G4"/>
    <mergeCell ref="G5:H5"/>
    <mergeCell ref="G8:J8"/>
    <mergeCell ref="G15:J15"/>
    <mergeCell ref="A11:B11"/>
    <mergeCell ref="A3:B3"/>
    <mergeCell ref="A8:B8"/>
    <mergeCell ref="A13:B13"/>
    <mergeCell ref="A15:B15"/>
    <mergeCell ref="A18:B18"/>
    <mergeCell ref="A12:B12"/>
    <mergeCell ref="A16:B16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316"/>
  <sheetViews>
    <sheetView zoomScaleNormal="100" zoomScaleSheetLayoutView="10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S6" sqref="S6"/>
    </sheetView>
  </sheetViews>
  <sheetFormatPr defaultRowHeight="18.75"/>
  <cols>
    <col min="1" max="1" width="47.7109375" style="2" customWidth="1"/>
    <col min="2" max="2" width="5.85546875" style="17" customWidth="1"/>
    <col min="3" max="4" width="15.85546875" style="17" customWidth="1"/>
    <col min="5" max="5" width="13.85546875" style="17" customWidth="1"/>
    <col min="6" max="6" width="14.28515625" style="17" customWidth="1"/>
    <col min="7" max="7" width="12.28515625" style="17" customWidth="1"/>
    <col min="8" max="8" width="12.140625" style="217" customWidth="1"/>
    <col min="9" max="9" width="15.85546875" style="17" customWidth="1"/>
    <col min="10" max="16384" width="9.140625" style="2"/>
  </cols>
  <sheetData>
    <row r="1" spans="1:10" ht="30.75" customHeight="1">
      <c r="A1" s="427" t="s">
        <v>83</v>
      </c>
      <c r="B1" s="427"/>
      <c r="C1" s="427"/>
      <c r="D1" s="427"/>
      <c r="E1" s="427"/>
      <c r="F1" s="427"/>
      <c r="G1" s="427"/>
      <c r="H1" s="427"/>
      <c r="I1" s="427"/>
    </row>
    <row r="2" spans="1:10" ht="5.25" customHeight="1">
      <c r="A2" s="29"/>
      <c r="B2" s="36"/>
      <c r="C2" s="36"/>
      <c r="D2" s="36"/>
      <c r="E2" s="36"/>
      <c r="F2" s="36"/>
      <c r="G2" s="36"/>
      <c r="H2" s="215"/>
      <c r="I2" s="36"/>
    </row>
    <row r="3" spans="1:10" ht="42" customHeight="1">
      <c r="A3" s="404" t="s">
        <v>203</v>
      </c>
      <c r="B3" s="405" t="s">
        <v>15</v>
      </c>
      <c r="C3" s="407" t="s">
        <v>449</v>
      </c>
      <c r="D3" s="407"/>
      <c r="E3" s="406" t="s">
        <v>490</v>
      </c>
      <c r="F3" s="406"/>
      <c r="G3" s="406"/>
      <c r="H3" s="406"/>
      <c r="I3" s="428" t="s">
        <v>197</v>
      </c>
    </row>
    <row r="4" spans="1:10" ht="72.75" customHeight="1">
      <c r="A4" s="404"/>
      <c r="B4" s="405"/>
      <c r="C4" s="264" t="s">
        <v>482</v>
      </c>
      <c r="D4" s="264" t="s">
        <v>483</v>
      </c>
      <c r="E4" s="42" t="s">
        <v>187</v>
      </c>
      <c r="F4" s="42" t="s">
        <v>176</v>
      </c>
      <c r="G4" s="42" t="s">
        <v>377</v>
      </c>
      <c r="H4" s="216" t="s">
        <v>378</v>
      </c>
      <c r="I4" s="429"/>
      <c r="J4" s="234"/>
    </row>
    <row r="5" spans="1:10" ht="12" customHeight="1">
      <c r="A5" s="83">
        <v>1</v>
      </c>
      <c r="B5" s="250">
        <v>2</v>
      </c>
      <c r="C5" s="83">
        <v>3</v>
      </c>
      <c r="D5" s="83">
        <v>4</v>
      </c>
      <c r="E5" s="250">
        <v>5</v>
      </c>
      <c r="F5" s="83">
        <v>6</v>
      </c>
      <c r="G5" s="83">
        <v>7</v>
      </c>
      <c r="H5" s="218">
        <v>8</v>
      </c>
      <c r="I5" s="83">
        <v>9</v>
      </c>
      <c r="J5" s="234"/>
    </row>
    <row r="6" spans="1:10" s="4" customFormat="1" ht="33" customHeight="1">
      <c r="A6" s="425" t="s">
        <v>196</v>
      </c>
      <c r="B6" s="425"/>
      <c r="C6" s="425"/>
      <c r="D6" s="425"/>
      <c r="E6" s="425"/>
      <c r="F6" s="425"/>
      <c r="G6" s="425"/>
      <c r="H6" s="425"/>
      <c r="I6" s="425"/>
      <c r="J6" s="236"/>
    </row>
    <row r="7" spans="1:10" s="4" customFormat="1" ht="42.75" customHeight="1">
      <c r="A7" s="315" t="s">
        <v>497</v>
      </c>
      <c r="B7" s="316">
        <v>1000</v>
      </c>
      <c r="C7" s="317">
        <v>17009</v>
      </c>
      <c r="D7" s="318">
        <v>14582.8</v>
      </c>
      <c r="E7" s="317">
        <v>16188</v>
      </c>
      <c r="F7" s="318">
        <v>14582.8</v>
      </c>
      <c r="G7" s="175">
        <f>F7-E7</f>
        <v>-1605.2000000000007</v>
      </c>
      <c r="H7" s="319">
        <f>F7/E7*100</f>
        <v>90.084012849023964</v>
      </c>
      <c r="I7" s="320"/>
      <c r="J7" s="236"/>
    </row>
    <row r="8" spans="1:10" ht="44.25" customHeight="1">
      <c r="A8" s="315" t="s">
        <v>498</v>
      </c>
      <c r="B8" s="321">
        <v>1010</v>
      </c>
      <c r="C8" s="175">
        <f>SUM(C9:C16)</f>
        <v>-14924.4</v>
      </c>
      <c r="D8" s="175">
        <f>SUM(D9:D16)</f>
        <v>-12704</v>
      </c>
      <c r="E8" s="175">
        <f>SUM(E9:E16)</f>
        <v>-14052</v>
      </c>
      <c r="F8" s="175">
        <f>SUM(F9:F16)</f>
        <v>-12704</v>
      </c>
      <c r="G8" s="175">
        <f>F8-E8</f>
        <v>1348</v>
      </c>
      <c r="H8" s="319">
        <f>F8/E8*100</f>
        <v>90.407059493310555</v>
      </c>
      <c r="I8" s="320"/>
      <c r="J8" s="234"/>
    </row>
    <row r="9" spans="1:10" s="1" customFormat="1" ht="22.5" customHeight="1">
      <c r="A9" s="322" t="s">
        <v>202</v>
      </c>
      <c r="B9" s="298">
        <v>1011</v>
      </c>
      <c r="C9" s="323">
        <v>-14924.4</v>
      </c>
      <c r="D9" s="323">
        <v>-12704</v>
      </c>
      <c r="E9" s="323">
        <v>-14052</v>
      </c>
      <c r="F9" s="323">
        <v>-12704</v>
      </c>
      <c r="G9" s="175">
        <f t="shared" ref="G9:G16" si="0">F9-E9</f>
        <v>1348</v>
      </c>
      <c r="H9" s="319">
        <f t="shared" ref="H9:H16" si="1">F9/E9*100</f>
        <v>90.407059493310555</v>
      </c>
      <c r="I9" s="311"/>
      <c r="J9" s="237"/>
    </row>
    <row r="10" spans="1:10" s="1" customFormat="1" ht="21" customHeight="1">
      <c r="A10" s="322" t="s">
        <v>59</v>
      </c>
      <c r="B10" s="298">
        <v>1012</v>
      </c>
      <c r="C10" s="323"/>
      <c r="D10" s="323" t="s">
        <v>253</v>
      </c>
      <c r="E10" s="323" t="s">
        <v>253</v>
      </c>
      <c r="F10" s="323" t="s">
        <v>253</v>
      </c>
      <c r="G10" s="324" t="e">
        <f t="shared" si="0"/>
        <v>#VALUE!</v>
      </c>
      <c r="H10" s="319" t="e">
        <f t="shared" si="1"/>
        <v>#VALUE!</v>
      </c>
      <c r="I10" s="311"/>
      <c r="J10" s="237"/>
    </row>
    <row r="11" spans="1:10" s="1" customFormat="1" ht="21" customHeight="1">
      <c r="A11" s="322" t="s">
        <v>58</v>
      </c>
      <c r="B11" s="298">
        <v>1013</v>
      </c>
      <c r="C11" s="323"/>
      <c r="D11" s="323"/>
      <c r="E11" s="323"/>
      <c r="F11" s="323"/>
      <c r="G11" s="175">
        <f t="shared" si="0"/>
        <v>0</v>
      </c>
      <c r="H11" s="319" t="e">
        <f t="shared" si="1"/>
        <v>#DIV/0!</v>
      </c>
      <c r="I11" s="311"/>
    </row>
    <row r="12" spans="1:10" s="1" customFormat="1" ht="21" customHeight="1">
      <c r="A12" s="322" t="s">
        <v>35</v>
      </c>
      <c r="B12" s="298">
        <v>1014</v>
      </c>
      <c r="C12" s="323"/>
      <c r="D12" s="323"/>
      <c r="E12" s="323"/>
      <c r="F12" s="323">
        <v>0</v>
      </c>
      <c r="G12" s="175">
        <f t="shared" si="0"/>
        <v>0</v>
      </c>
      <c r="H12" s="319" t="e">
        <f t="shared" si="1"/>
        <v>#DIV/0!</v>
      </c>
      <c r="I12" s="311"/>
    </row>
    <row r="13" spans="1:10" s="1" customFormat="1" ht="19.5" customHeight="1">
      <c r="A13" s="322" t="s">
        <v>36</v>
      </c>
      <c r="B13" s="298">
        <v>1015</v>
      </c>
      <c r="C13" s="323"/>
      <c r="D13" s="323"/>
      <c r="E13" s="323"/>
      <c r="F13" s="323"/>
      <c r="G13" s="175">
        <f t="shared" si="0"/>
        <v>0</v>
      </c>
      <c r="H13" s="319" t="e">
        <f t="shared" si="1"/>
        <v>#DIV/0!</v>
      </c>
      <c r="I13" s="311"/>
    </row>
    <row r="14" spans="1:10" s="1" customFormat="1" ht="48" customHeight="1">
      <c r="A14" s="322" t="s">
        <v>372</v>
      </c>
      <c r="B14" s="298">
        <v>1016</v>
      </c>
      <c r="C14" s="323"/>
      <c r="D14" s="323" t="s">
        <v>253</v>
      </c>
      <c r="E14" s="323" t="s">
        <v>253</v>
      </c>
      <c r="F14" s="323" t="s">
        <v>253</v>
      </c>
      <c r="G14" s="175" t="e">
        <f t="shared" si="0"/>
        <v>#VALUE!</v>
      </c>
      <c r="H14" s="319" t="e">
        <f t="shared" si="1"/>
        <v>#VALUE!</v>
      </c>
      <c r="I14" s="311"/>
    </row>
    <row r="15" spans="1:10" s="1" customFormat="1" ht="33" customHeight="1">
      <c r="A15" s="322" t="s">
        <v>373</v>
      </c>
      <c r="B15" s="298">
        <v>1017</v>
      </c>
      <c r="C15" s="323"/>
      <c r="D15" s="323"/>
      <c r="E15" s="323"/>
      <c r="F15" s="323"/>
      <c r="G15" s="175">
        <f t="shared" si="0"/>
        <v>0</v>
      </c>
      <c r="H15" s="319" t="e">
        <f t="shared" si="1"/>
        <v>#DIV/0!</v>
      </c>
      <c r="I15" s="311"/>
    </row>
    <row r="16" spans="1:10" s="1" customFormat="1" ht="22.5" customHeight="1">
      <c r="A16" s="322" t="s">
        <v>499</v>
      </c>
      <c r="B16" s="298">
        <v>1018</v>
      </c>
      <c r="C16" s="323"/>
      <c r="D16" s="323"/>
      <c r="E16" s="323"/>
      <c r="F16" s="323"/>
      <c r="G16" s="175">
        <f t="shared" si="0"/>
        <v>0</v>
      </c>
      <c r="H16" s="319" t="e">
        <f t="shared" si="1"/>
        <v>#DIV/0!</v>
      </c>
      <c r="I16" s="311"/>
    </row>
    <row r="17" spans="1:9" s="4" customFormat="1" ht="27.75" customHeight="1">
      <c r="A17" s="325" t="s">
        <v>21</v>
      </c>
      <c r="B17" s="321">
        <v>1020</v>
      </c>
      <c r="C17" s="326">
        <f>SUM(C7:C8)</f>
        <v>2084.6000000000004</v>
      </c>
      <c r="D17" s="326">
        <f>SUM(D7:D8)</f>
        <v>1878.7999999999993</v>
      </c>
      <c r="E17" s="326">
        <f>SUM(E7:E8)</f>
        <v>2136</v>
      </c>
      <c r="F17" s="326">
        <f>SUM(F7:F8)</f>
        <v>1878.7999999999993</v>
      </c>
      <c r="G17" s="326">
        <f>F17-E17</f>
        <v>-257.20000000000073</v>
      </c>
      <c r="H17" s="327">
        <f>F17/E17*100</f>
        <v>87.958801498127301</v>
      </c>
      <c r="I17" s="328"/>
    </row>
    <row r="18" spans="1:9" s="4" customFormat="1" ht="27.75" customHeight="1">
      <c r="A18" s="325"/>
      <c r="B18" s="321"/>
      <c r="C18" s="326"/>
      <c r="D18" s="326"/>
      <c r="E18" s="326"/>
      <c r="F18" s="326"/>
      <c r="G18" s="326"/>
      <c r="H18" s="327"/>
      <c r="I18" s="328"/>
    </row>
    <row r="19" spans="1:9" ht="34.5" customHeight="1">
      <c r="A19" s="302" t="s">
        <v>500</v>
      </c>
      <c r="B19" s="316">
        <v>1030</v>
      </c>
      <c r="C19" s="68"/>
      <c r="D19" s="68"/>
      <c r="E19" s="68"/>
      <c r="F19" s="68">
        <v>0</v>
      </c>
      <c r="G19" s="69">
        <f>F19-E19</f>
        <v>0</v>
      </c>
      <c r="H19" s="327" t="e">
        <f>F19/E19*100</f>
        <v>#DIV/0!</v>
      </c>
      <c r="I19" s="320"/>
    </row>
    <row r="20" spans="1:9" ht="16.5" customHeight="1">
      <c r="A20" s="322" t="s">
        <v>160</v>
      </c>
      <c r="B20" s="316">
        <v>1031</v>
      </c>
      <c r="C20" s="323"/>
      <c r="D20" s="323"/>
      <c r="E20" s="323"/>
      <c r="F20" s="323"/>
      <c r="G20" s="81">
        <f>F20-E20</f>
        <v>0</v>
      </c>
      <c r="H20" s="329"/>
      <c r="I20" s="320"/>
    </row>
    <row r="21" spans="1:9" ht="32.25" customHeight="1">
      <c r="A21" s="315" t="s">
        <v>501</v>
      </c>
      <c r="B21" s="321">
        <v>1040</v>
      </c>
      <c r="C21" s="175">
        <f>SUM(C22:C41,C43)</f>
        <v>0</v>
      </c>
      <c r="D21" s="175">
        <f>SUM(D22:D41,D43)</f>
        <v>0</v>
      </c>
      <c r="E21" s="175">
        <f>SUM(E22:E41,E43)</f>
        <v>0</v>
      </c>
      <c r="F21" s="175">
        <f>SUM(F22:F41,F43)</f>
        <v>0</v>
      </c>
      <c r="G21" s="175">
        <f>F21-E21</f>
        <v>0</v>
      </c>
      <c r="H21" s="327" t="e">
        <f>F21/E21*100</f>
        <v>#DIV/0!</v>
      </c>
      <c r="I21" s="320"/>
    </row>
    <row r="22" spans="1:9" ht="33.75" customHeight="1">
      <c r="A22" s="322" t="s">
        <v>91</v>
      </c>
      <c r="B22" s="316">
        <v>1041</v>
      </c>
      <c r="C22" s="323" t="s">
        <v>253</v>
      </c>
      <c r="D22" s="323" t="s">
        <v>253</v>
      </c>
      <c r="E22" s="323" t="s">
        <v>253</v>
      </c>
      <c r="F22" s="323" t="s">
        <v>253</v>
      </c>
      <c r="G22" s="175" t="e">
        <f t="shared" ref="G22:G43" si="2">F22-E22</f>
        <v>#VALUE!</v>
      </c>
      <c r="H22" s="329"/>
      <c r="I22" s="320"/>
    </row>
    <row r="23" spans="1:9" ht="21.75" customHeight="1">
      <c r="A23" s="322" t="s">
        <v>152</v>
      </c>
      <c r="B23" s="316">
        <v>1042</v>
      </c>
      <c r="C23" s="323" t="s">
        <v>253</v>
      </c>
      <c r="D23" s="323" t="s">
        <v>253</v>
      </c>
      <c r="E23" s="323" t="s">
        <v>253</v>
      </c>
      <c r="F23" s="323" t="s">
        <v>253</v>
      </c>
      <c r="G23" s="175" t="e">
        <f t="shared" si="2"/>
        <v>#VALUE!</v>
      </c>
      <c r="H23" s="329"/>
      <c r="I23" s="320"/>
    </row>
    <row r="24" spans="1:9" ht="21.75" customHeight="1">
      <c r="A24" s="322" t="s">
        <v>56</v>
      </c>
      <c r="B24" s="316">
        <v>1043</v>
      </c>
      <c r="C24" s="323" t="s">
        <v>253</v>
      </c>
      <c r="D24" s="323" t="s">
        <v>253</v>
      </c>
      <c r="E24" s="323" t="s">
        <v>253</v>
      </c>
      <c r="F24" s="323" t="s">
        <v>253</v>
      </c>
      <c r="G24" s="175" t="e">
        <f t="shared" si="2"/>
        <v>#VALUE!</v>
      </c>
      <c r="H24" s="329"/>
      <c r="I24" s="320"/>
    </row>
    <row r="25" spans="1:9" ht="21.75" customHeight="1">
      <c r="A25" s="322" t="s">
        <v>19</v>
      </c>
      <c r="B25" s="316">
        <v>1044</v>
      </c>
      <c r="C25" s="323" t="s">
        <v>253</v>
      </c>
      <c r="D25" s="323" t="s">
        <v>253</v>
      </c>
      <c r="E25" s="323" t="s">
        <v>253</v>
      </c>
      <c r="F25" s="323" t="s">
        <v>253</v>
      </c>
      <c r="G25" s="175" t="e">
        <f t="shared" si="2"/>
        <v>#VALUE!</v>
      </c>
      <c r="H25" s="329"/>
      <c r="I25" s="320"/>
    </row>
    <row r="26" spans="1:9" ht="19.5" customHeight="1">
      <c r="A26" s="322" t="s">
        <v>20</v>
      </c>
      <c r="B26" s="316">
        <v>1045</v>
      </c>
      <c r="C26" s="323" t="s">
        <v>253</v>
      </c>
      <c r="D26" s="323" t="s">
        <v>253</v>
      </c>
      <c r="E26" s="323" t="s">
        <v>253</v>
      </c>
      <c r="F26" s="323" t="s">
        <v>253</v>
      </c>
      <c r="G26" s="175" t="e">
        <f t="shared" si="2"/>
        <v>#VALUE!</v>
      </c>
      <c r="H26" s="329"/>
      <c r="I26" s="320"/>
    </row>
    <row r="27" spans="1:9" s="1" customFormat="1" ht="20.100000000000001" customHeight="1">
      <c r="A27" s="322" t="s">
        <v>33</v>
      </c>
      <c r="B27" s="316">
        <v>1046</v>
      </c>
      <c r="C27" s="323" t="s">
        <v>253</v>
      </c>
      <c r="D27" s="323" t="s">
        <v>253</v>
      </c>
      <c r="E27" s="323" t="s">
        <v>253</v>
      </c>
      <c r="F27" s="323" t="s">
        <v>253</v>
      </c>
      <c r="G27" s="175" t="e">
        <f t="shared" si="2"/>
        <v>#VALUE!</v>
      </c>
      <c r="H27" s="329"/>
      <c r="I27" s="320"/>
    </row>
    <row r="28" spans="1:9" s="1" customFormat="1" ht="20.100000000000001" customHeight="1">
      <c r="A28" s="322" t="s">
        <v>34</v>
      </c>
      <c r="B28" s="316">
        <v>1047</v>
      </c>
      <c r="C28" s="323" t="s">
        <v>253</v>
      </c>
      <c r="D28" s="323" t="s">
        <v>253</v>
      </c>
      <c r="E28" s="323" t="s">
        <v>253</v>
      </c>
      <c r="F28" s="323" t="s">
        <v>253</v>
      </c>
      <c r="G28" s="175" t="e">
        <f t="shared" si="2"/>
        <v>#VALUE!</v>
      </c>
      <c r="H28" s="329"/>
      <c r="I28" s="320"/>
    </row>
    <row r="29" spans="1:9" s="1" customFormat="1" ht="20.25" customHeight="1">
      <c r="A29" s="322" t="s">
        <v>35</v>
      </c>
      <c r="B29" s="316">
        <v>1048</v>
      </c>
      <c r="C29" s="323" t="s">
        <v>253</v>
      </c>
      <c r="D29" s="323" t="s">
        <v>253</v>
      </c>
      <c r="E29" s="323" t="s">
        <v>253</v>
      </c>
      <c r="F29" s="323" t="s">
        <v>253</v>
      </c>
      <c r="G29" s="175" t="e">
        <f t="shared" si="2"/>
        <v>#VALUE!</v>
      </c>
      <c r="H29" s="329"/>
      <c r="I29" s="320"/>
    </row>
    <row r="30" spans="1:9" s="1" customFormat="1" ht="20.25" customHeight="1">
      <c r="A30" s="322" t="s">
        <v>36</v>
      </c>
      <c r="B30" s="316">
        <v>1049</v>
      </c>
      <c r="C30" s="323" t="s">
        <v>253</v>
      </c>
      <c r="D30" s="323" t="s">
        <v>253</v>
      </c>
      <c r="E30" s="323" t="s">
        <v>253</v>
      </c>
      <c r="F30" s="323" t="s">
        <v>253</v>
      </c>
      <c r="G30" s="175" t="e">
        <f t="shared" si="2"/>
        <v>#VALUE!</v>
      </c>
      <c r="H30" s="329"/>
      <c r="I30" s="320"/>
    </row>
    <row r="31" spans="1:9" s="1" customFormat="1" ht="35.25" customHeight="1">
      <c r="A31" s="322" t="s">
        <v>37</v>
      </c>
      <c r="B31" s="316">
        <v>1050</v>
      </c>
      <c r="C31" s="323" t="s">
        <v>253</v>
      </c>
      <c r="D31" s="323" t="s">
        <v>253</v>
      </c>
      <c r="E31" s="323" t="s">
        <v>253</v>
      </c>
      <c r="F31" s="323" t="s">
        <v>253</v>
      </c>
      <c r="G31" s="175" t="e">
        <f t="shared" si="2"/>
        <v>#VALUE!</v>
      </c>
      <c r="H31" s="329"/>
      <c r="I31" s="320"/>
    </row>
    <row r="32" spans="1:9" s="1" customFormat="1" ht="46.5" customHeight="1">
      <c r="A32" s="322" t="s">
        <v>38</v>
      </c>
      <c r="B32" s="316">
        <v>1051</v>
      </c>
      <c r="C32" s="323" t="s">
        <v>253</v>
      </c>
      <c r="D32" s="323" t="s">
        <v>253</v>
      </c>
      <c r="E32" s="323" t="s">
        <v>253</v>
      </c>
      <c r="F32" s="323" t="s">
        <v>253</v>
      </c>
      <c r="G32" s="175" t="e">
        <f t="shared" si="2"/>
        <v>#VALUE!</v>
      </c>
      <c r="H32" s="329"/>
      <c r="I32" s="320"/>
    </row>
    <row r="33" spans="1:9" s="1" customFormat="1" ht="33.75" customHeight="1">
      <c r="A33" s="322" t="s">
        <v>39</v>
      </c>
      <c r="B33" s="316">
        <v>1052</v>
      </c>
      <c r="C33" s="323" t="s">
        <v>253</v>
      </c>
      <c r="D33" s="323" t="s">
        <v>253</v>
      </c>
      <c r="E33" s="323" t="s">
        <v>253</v>
      </c>
      <c r="F33" s="323" t="s">
        <v>253</v>
      </c>
      <c r="G33" s="175" t="e">
        <f t="shared" si="2"/>
        <v>#VALUE!</v>
      </c>
      <c r="H33" s="329"/>
      <c r="I33" s="320"/>
    </row>
    <row r="34" spans="1:9" s="1" customFormat="1" ht="31.5" customHeight="1">
      <c r="A34" s="322" t="s">
        <v>374</v>
      </c>
      <c r="B34" s="316">
        <v>1053</v>
      </c>
      <c r="C34" s="323" t="s">
        <v>253</v>
      </c>
      <c r="D34" s="323" t="s">
        <v>253</v>
      </c>
      <c r="E34" s="323" t="s">
        <v>253</v>
      </c>
      <c r="F34" s="323" t="s">
        <v>253</v>
      </c>
      <c r="G34" s="175" t="e">
        <f t="shared" si="2"/>
        <v>#VALUE!</v>
      </c>
      <c r="H34" s="329"/>
      <c r="I34" s="320"/>
    </row>
    <row r="35" spans="1:9" s="1" customFormat="1" ht="21.75" customHeight="1">
      <c r="A35" s="322" t="s">
        <v>40</v>
      </c>
      <c r="B35" s="316">
        <v>1054</v>
      </c>
      <c r="C35" s="323" t="s">
        <v>253</v>
      </c>
      <c r="D35" s="323" t="s">
        <v>253</v>
      </c>
      <c r="E35" s="323" t="s">
        <v>253</v>
      </c>
      <c r="F35" s="323" t="s">
        <v>253</v>
      </c>
      <c r="G35" s="175" t="e">
        <f t="shared" si="2"/>
        <v>#VALUE!</v>
      </c>
      <c r="H35" s="329"/>
      <c r="I35" s="320"/>
    </row>
    <row r="36" spans="1:9" s="1" customFormat="1" ht="20.25" customHeight="1">
      <c r="A36" s="322" t="s">
        <v>60</v>
      </c>
      <c r="B36" s="316">
        <v>1055</v>
      </c>
      <c r="C36" s="323" t="s">
        <v>253</v>
      </c>
      <c r="D36" s="323" t="s">
        <v>253</v>
      </c>
      <c r="E36" s="323" t="s">
        <v>253</v>
      </c>
      <c r="F36" s="323" t="s">
        <v>253</v>
      </c>
      <c r="G36" s="175" t="e">
        <f t="shared" si="2"/>
        <v>#VALUE!</v>
      </c>
      <c r="H36" s="329"/>
      <c r="I36" s="320"/>
    </row>
    <row r="37" spans="1:9" s="1" customFormat="1" ht="20.100000000000001" customHeight="1">
      <c r="A37" s="322" t="s">
        <v>41</v>
      </c>
      <c r="B37" s="316">
        <v>1056</v>
      </c>
      <c r="C37" s="323" t="s">
        <v>253</v>
      </c>
      <c r="D37" s="323" t="s">
        <v>253</v>
      </c>
      <c r="E37" s="323" t="s">
        <v>253</v>
      </c>
      <c r="F37" s="323" t="s">
        <v>253</v>
      </c>
      <c r="G37" s="175" t="e">
        <f t="shared" si="2"/>
        <v>#VALUE!</v>
      </c>
      <c r="H37" s="329"/>
      <c r="I37" s="320"/>
    </row>
    <row r="38" spans="1:9" s="1" customFormat="1" ht="21.75" customHeight="1">
      <c r="A38" s="322" t="s">
        <v>42</v>
      </c>
      <c r="B38" s="316">
        <v>1057</v>
      </c>
      <c r="C38" s="323" t="s">
        <v>253</v>
      </c>
      <c r="D38" s="323" t="s">
        <v>253</v>
      </c>
      <c r="E38" s="323" t="s">
        <v>253</v>
      </c>
      <c r="F38" s="323" t="s">
        <v>253</v>
      </c>
      <c r="G38" s="175" t="e">
        <f t="shared" si="2"/>
        <v>#VALUE!</v>
      </c>
      <c r="H38" s="329"/>
      <c r="I38" s="320"/>
    </row>
    <row r="39" spans="1:9" s="1" customFormat="1" ht="30.75" customHeight="1">
      <c r="A39" s="322" t="s">
        <v>43</v>
      </c>
      <c r="B39" s="316">
        <v>1058</v>
      </c>
      <c r="C39" s="323" t="s">
        <v>253</v>
      </c>
      <c r="D39" s="323" t="s">
        <v>253</v>
      </c>
      <c r="E39" s="323" t="s">
        <v>253</v>
      </c>
      <c r="F39" s="323" t="s">
        <v>253</v>
      </c>
      <c r="G39" s="175" t="e">
        <f t="shared" si="2"/>
        <v>#VALUE!</v>
      </c>
      <c r="H39" s="329"/>
      <c r="I39" s="320"/>
    </row>
    <row r="40" spans="1:9" s="1" customFormat="1" ht="30.75" customHeight="1">
      <c r="A40" s="322" t="s">
        <v>44</v>
      </c>
      <c r="B40" s="316">
        <v>1059</v>
      </c>
      <c r="C40" s="323" t="s">
        <v>253</v>
      </c>
      <c r="D40" s="323" t="s">
        <v>253</v>
      </c>
      <c r="E40" s="323" t="s">
        <v>253</v>
      </c>
      <c r="F40" s="323" t="s">
        <v>253</v>
      </c>
      <c r="G40" s="175" t="e">
        <f t="shared" si="2"/>
        <v>#VALUE!</v>
      </c>
      <c r="H40" s="329"/>
      <c r="I40" s="320"/>
    </row>
    <row r="41" spans="1:9" s="1" customFormat="1" ht="50.25" customHeight="1">
      <c r="A41" s="322" t="s">
        <v>68</v>
      </c>
      <c r="B41" s="316">
        <v>1060</v>
      </c>
      <c r="C41" s="323" t="s">
        <v>253</v>
      </c>
      <c r="D41" s="323" t="s">
        <v>253</v>
      </c>
      <c r="E41" s="323" t="s">
        <v>253</v>
      </c>
      <c r="F41" s="323" t="s">
        <v>253</v>
      </c>
      <c r="G41" s="175" t="e">
        <f t="shared" si="2"/>
        <v>#VALUE!</v>
      </c>
      <c r="H41" s="329"/>
      <c r="I41" s="320"/>
    </row>
    <row r="42" spans="1:9" s="1" customFormat="1" ht="22.5" customHeight="1">
      <c r="A42" s="330" t="s">
        <v>45</v>
      </c>
      <c r="B42" s="331">
        <v>1061</v>
      </c>
      <c r="C42" s="332" t="s">
        <v>253</v>
      </c>
      <c r="D42" s="332" t="s">
        <v>253</v>
      </c>
      <c r="E42" s="332" t="s">
        <v>253</v>
      </c>
      <c r="F42" s="332" t="s">
        <v>253</v>
      </c>
      <c r="G42" s="175" t="e">
        <f t="shared" si="2"/>
        <v>#VALUE!</v>
      </c>
      <c r="H42" s="333"/>
      <c r="I42" s="320"/>
    </row>
    <row r="43" spans="1:9" s="1" customFormat="1" ht="22.5" customHeight="1">
      <c r="A43" s="322" t="s">
        <v>502</v>
      </c>
      <c r="B43" s="316">
        <v>1062</v>
      </c>
      <c r="C43" s="323" t="s">
        <v>253</v>
      </c>
      <c r="D43" s="323" t="s">
        <v>253</v>
      </c>
      <c r="E43" s="323" t="s">
        <v>253</v>
      </c>
      <c r="F43" s="323" t="s">
        <v>253</v>
      </c>
      <c r="G43" s="175" t="e">
        <f t="shared" si="2"/>
        <v>#VALUE!</v>
      </c>
      <c r="H43" s="329"/>
      <c r="I43" s="320"/>
    </row>
    <row r="44" spans="1:9" ht="27.75" customHeight="1">
      <c r="A44" s="334" t="s">
        <v>503</v>
      </c>
      <c r="B44" s="321">
        <v>1070</v>
      </c>
      <c r="C44" s="175">
        <f>SUM(C45:C51)</f>
        <v>-1966</v>
      </c>
      <c r="D44" s="175">
        <f>SUM(D45:D51)</f>
        <v>-1754</v>
      </c>
      <c r="E44" s="175">
        <f>SUM(E45:E51)</f>
        <v>-1700</v>
      </c>
      <c r="F44" s="175">
        <f>SUM(F45:F51)</f>
        <v>-1754</v>
      </c>
      <c r="G44" s="175">
        <f>F44-E44</f>
        <v>-54</v>
      </c>
      <c r="H44" s="327">
        <f>F44/E44*100</f>
        <v>103.17647058823529</v>
      </c>
      <c r="I44" s="320"/>
    </row>
    <row r="45" spans="1:9" ht="22.5" customHeight="1">
      <c r="A45" s="322" t="s">
        <v>35</v>
      </c>
      <c r="B45" s="316">
        <v>1071</v>
      </c>
      <c r="C45" s="323">
        <v>-1253</v>
      </c>
      <c r="D45" s="323">
        <v>-1161</v>
      </c>
      <c r="E45" s="323">
        <v>-1378</v>
      </c>
      <c r="F45" s="323">
        <v>-1161</v>
      </c>
      <c r="G45" s="175">
        <f t="shared" ref="G45:G57" si="3">F45-E45</f>
        <v>217</v>
      </c>
      <c r="H45" s="329"/>
      <c r="I45" s="320"/>
    </row>
    <row r="46" spans="1:9" ht="20.25" customHeight="1">
      <c r="A46" s="322" t="s">
        <v>36</v>
      </c>
      <c r="B46" s="316">
        <v>1072</v>
      </c>
      <c r="C46" s="323">
        <v>-282</v>
      </c>
      <c r="D46" s="323">
        <v>-253</v>
      </c>
      <c r="E46" s="323">
        <v>-302</v>
      </c>
      <c r="F46" s="323">
        <v>-253</v>
      </c>
      <c r="G46" s="175">
        <f t="shared" si="3"/>
        <v>49</v>
      </c>
      <c r="H46" s="329"/>
      <c r="I46" s="320"/>
    </row>
    <row r="47" spans="1:9" s="1" customFormat="1" ht="21" customHeight="1">
      <c r="A47" s="322" t="s">
        <v>133</v>
      </c>
      <c r="B47" s="316">
        <v>1073</v>
      </c>
      <c r="C47" s="323" t="s">
        <v>253</v>
      </c>
      <c r="D47" s="323" t="s">
        <v>253</v>
      </c>
      <c r="E47" s="323" t="s">
        <v>253</v>
      </c>
      <c r="F47" s="323" t="s">
        <v>253</v>
      </c>
      <c r="G47" s="175" t="e">
        <f t="shared" si="3"/>
        <v>#VALUE!</v>
      </c>
      <c r="H47" s="329"/>
      <c r="I47" s="320"/>
    </row>
    <row r="48" spans="1:9" s="1" customFormat="1" ht="29.25" customHeight="1">
      <c r="A48" s="322" t="s">
        <v>57</v>
      </c>
      <c r="B48" s="316">
        <v>1074</v>
      </c>
      <c r="C48" s="323">
        <v>-13</v>
      </c>
      <c r="D48" s="323">
        <v>-20</v>
      </c>
      <c r="E48" s="323">
        <v>-20</v>
      </c>
      <c r="F48" s="323">
        <v>-20</v>
      </c>
      <c r="G48" s="175">
        <f t="shared" si="3"/>
        <v>0</v>
      </c>
      <c r="H48" s="329"/>
      <c r="I48" s="320"/>
    </row>
    <row r="49" spans="1:9" s="1" customFormat="1" ht="19.5" customHeight="1">
      <c r="A49" s="322" t="s">
        <v>71</v>
      </c>
      <c r="B49" s="316">
        <v>1075</v>
      </c>
      <c r="C49" s="323" t="s">
        <v>253</v>
      </c>
      <c r="D49" s="323" t="s">
        <v>253</v>
      </c>
      <c r="E49" s="323" t="s">
        <v>253</v>
      </c>
      <c r="F49" s="323" t="s">
        <v>253</v>
      </c>
      <c r="G49" s="175" t="e">
        <f t="shared" si="3"/>
        <v>#VALUE!</v>
      </c>
      <c r="H49" s="329"/>
      <c r="I49" s="320"/>
    </row>
    <row r="50" spans="1:9" s="1" customFormat="1" ht="17.25" customHeight="1">
      <c r="A50" s="322" t="s">
        <v>134</v>
      </c>
      <c r="B50" s="316">
        <v>1076</v>
      </c>
      <c r="C50" s="323" t="s">
        <v>253</v>
      </c>
      <c r="D50" s="323" t="s">
        <v>253</v>
      </c>
      <c r="E50" s="323" t="s">
        <v>253</v>
      </c>
      <c r="F50" s="323" t="s">
        <v>253</v>
      </c>
      <c r="G50" s="175" t="e">
        <f t="shared" si="3"/>
        <v>#VALUE!</v>
      </c>
      <c r="H50" s="329"/>
      <c r="I50" s="320"/>
    </row>
    <row r="51" spans="1:9" s="1" customFormat="1" ht="24.75" customHeight="1">
      <c r="A51" s="322" t="s">
        <v>504</v>
      </c>
      <c r="B51" s="316">
        <v>1077</v>
      </c>
      <c r="C51" s="68">
        <v>-418</v>
      </c>
      <c r="D51" s="68">
        <v>-320</v>
      </c>
      <c r="E51" s="68"/>
      <c r="F51" s="68">
        <v>-320</v>
      </c>
      <c r="G51" s="175">
        <f t="shared" si="3"/>
        <v>-320</v>
      </c>
      <c r="H51" s="335"/>
      <c r="I51" s="320"/>
    </row>
    <row r="52" spans="1:9" s="1" customFormat="1" ht="34.5" customHeight="1">
      <c r="A52" s="336" t="s">
        <v>505</v>
      </c>
      <c r="B52" s="321">
        <v>1080</v>
      </c>
      <c r="C52" s="175">
        <f>SUM(C53:C57)</f>
        <v>0</v>
      </c>
      <c r="D52" s="175">
        <f>SUM(D53:D57)</f>
        <v>0</v>
      </c>
      <c r="E52" s="175">
        <f>SUM(E53:E57)</f>
        <v>-412</v>
      </c>
      <c r="F52" s="175">
        <f>SUM(F53:F57)</f>
        <v>0</v>
      </c>
      <c r="G52" s="175">
        <f t="shared" si="3"/>
        <v>412</v>
      </c>
      <c r="H52" s="327">
        <f>F52/E52*100</f>
        <v>0</v>
      </c>
      <c r="I52" s="320"/>
    </row>
    <row r="53" spans="1:9" s="1" customFormat="1" ht="20.100000000000001" customHeight="1">
      <c r="A53" s="322" t="s">
        <v>65</v>
      </c>
      <c r="B53" s="316">
        <v>1081</v>
      </c>
      <c r="C53" s="323" t="s">
        <v>253</v>
      </c>
      <c r="D53" s="323" t="s">
        <v>253</v>
      </c>
      <c r="E53" s="323" t="s">
        <v>253</v>
      </c>
      <c r="F53" s="323" t="s">
        <v>253</v>
      </c>
      <c r="G53" s="175" t="e">
        <f t="shared" si="3"/>
        <v>#VALUE!</v>
      </c>
      <c r="H53" s="329"/>
      <c r="I53" s="320"/>
    </row>
    <row r="54" spans="1:9" s="1" customFormat="1" ht="20.100000000000001" customHeight="1">
      <c r="A54" s="322" t="s">
        <v>46</v>
      </c>
      <c r="B54" s="316">
        <v>1082</v>
      </c>
      <c r="C54" s="323" t="s">
        <v>253</v>
      </c>
      <c r="D54" s="323" t="s">
        <v>253</v>
      </c>
      <c r="E54" s="323" t="s">
        <v>253</v>
      </c>
      <c r="F54" s="323" t="s">
        <v>253</v>
      </c>
      <c r="G54" s="175" t="e">
        <f t="shared" si="3"/>
        <v>#VALUE!</v>
      </c>
      <c r="H54" s="329"/>
      <c r="I54" s="320"/>
    </row>
    <row r="55" spans="1:9" s="1" customFormat="1" ht="18.75" customHeight="1">
      <c r="A55" s="322" t="s">
        <v>55</v>
      </c>
      <c r="B55" s="316">
        <v>1083</v>
      </c>
      <c r="C55" s="323" t="s">
        <v>253</v>
      </c>
      <c r="D55" s="323" t="s">
        <v>253</v>
      </c>
      <c r="E55" s="323" t="s">
        <v>253</v>
      </c>
      <c r="F55" s="323" t="s">
        <v>253</v>
      </c>
      <c r="G55" s="175" t="e">
        <f t="shared" si="3"/>
        <v>#VALUE!</v>
      </c>
      <c r="H55" s="329"/>
      <c r="I55" s="320"/>
    </row>
    <row r="56" spans="1:9" s="1" customFormat="1" ht="20.100000000000001" customHeight="1">
      <c r="A56" s="322" t="s">
        <v>160</v>
      </c>
      <c r="B56" s="316">
        <v>1084</v>
      </c>
      <c r="C56" s="323" t="s">
        <v>253</v>
      </c>
      <c r="D56" s="323" t="s">
        <v>253</v>
      </c>
      <c r="E56" s="323" t="s">
        <v>253</v>
      </c>
      <c r="F56" s="323" t="s">
        <v>253</v>
      </c>
      <c r="G56" s="175" t="e">
        <f t="shared" si="3"/>
        <v>#VALUE!</v>
      </c>
      <c r="H56" s="329"/>
      <c r="I56" s="320"/>
    </row>
    <row r="57" spans="1:9" s="1" customFormat="1" ht="21.75" customHeight="1">
      <c r="A57" s="322" t="s">
        <v>506</v>
      </c>
      <c r="B57" s="316">
        <v>1085</v>
      </c>
      <c r="C57" s="323" t="s">
        <v>253</v>
      </c>
      <c r="D57" s="323" t="s">
        <v>253</v>
      </c>
      <c r="E57" s="323">
        <v>-412</v>
      </c>
      <c r="F57" s="323"/>
      <c r="G57" s="175">
        <f t="shared" si="3"/>
        <v>412</v>
      </c>
      <c r="H57" s="329"/>
      <c r="I57" s="320"/>
    </row>
    <row r="58" spans="1:9" s="4" customFormat="1" ht="38.25" customHeight="1">
      <c r="A58" s="325" t="s">
        <v>2</v>
      </c>
      <c r="B58" s="321">
        <v>1100</v>
      </c>
      <c r="C58" s="326">
        <f>C17+C19+C21+C44+C52</f>
        <v>118.60000000000036</v>
      </c>
      <c r="D58" s="326">
        <f>D17+D19+D21+D44+D52</f>
        <v>124.79999999999927</v>
      </c>
      <c r="E58" s="326">
        <f>E17+E19+E21+E44+E52</f>
        <v>24</v>
      </c>
      <c r="F58" s="326">
        <f>F17+F19+F21+F44+F52</f>
        <v>124.79999999999927</v>
      </c>
      <c r="G58" s="326">
        <f t="shared" ref="G58:G73" si="4">F58-E58</f>
        <v>100.79999999999927</v>
      </c>
      <c r="H58" s="327">
        <f>F58/E58*100</f>
        <v>519.99999999999704</v>
      </c>
      <c r="I58" s="337"/>
    </row>
    <row r="59" spans="1:9" ht="33.75" customHeight="1">
      <c r="A59" s="302" t="s">
        <v>507</v>
      </c>
      <c r="B59" s="316">
        <v>1110</v>
      </c>
      <c r="C59" s="68"/>
      <c r="D59" s="68"/>
      <c r="E59" s="68"/>
      <c r="F59" s="68"/>
      <c r="G59" s="69">
        <f t="shared" si="4"/>
        <v>0</v>
      </c>
      <c r="H59" s="335"/>
      <c r="I59" s="320"/>
    </row>
    <row r="60" spans="1:9" ht="24" customHeight="1">
      <c r="A60" s="302" t="s">
        <v>508</v>
      </c>
      <c r="B60" s="316">
        <v>1120</v>
      </c>
      <c r="C60" s="68"/>
      <c r="D60" s="68"/>
      <c r="E60" s="68"/>
      <c r="F60" s="68"/>
      <c r="G60" s="69">
        <f t="shared" si="4"/>
        <v>0</v>
      </c>
      <c r="H60" s="335"/>
      <c r="I60" s="320"/>
    </row>
    <row r="61" spans="1:9" ht="36" customHeight="1">
      <c r="A61" s="302" t="s">
        <v>509</v>
      </c>
      <c r="B61" s="316">
        <v>1130</v>
      </c>
      <c r="C61" s="68" t="s">
        <v>253</v>
      </c>
      <c r="D61" s="68" t="s">
        <v>253</v>
      </c>
      <c r="E61" s="68" t="s">
        <v>253</v>
      </c>
      <c r="F61" s="68" t="s">
        <v>253</v>
      </c>
      <c r="G61" s="69"/>
      <c r="H61" s="335"/>
      <c r="I61" s="320"/>
    </row>
    <row r="62" spans="1:9" ht="24.75" customHeight="1">
      <c r="A62" s="302" t="s">
        <v>510</v>
      </c>
      <c r="B62" s="316">
        <v>1140</v>
      </c>
      <c r="C62" s="68" t="s">
        <v>253</v>
      </c>
      <c r="D62" s="68" t="s">
        <v>253</v>
      </c>
      <c r="E62" s="68" t="s">
        <v>253</v>
      </c>
      <c r="F62" s="68" t="s">
        <v>253</v>
      </c>
      <c r="G62" s="69"/>
      <c r="H62" s="335"/>
      <c r="I62" s="320"/>
    </row>
    <row r="63" spans="1:9" ht="26.25" customHeight="1">
      <c r="A63" s="302" t="s">
        <v>511</v>
      </c>
      <c r="B63" s="316">
        <v>1150</v>
      </c>
      <c r="C63" s="68"/>
      <c r="D63" s="68"/>
      <c r="E63" s="68"/>
      <c r="F63" s="68"/>
      <c r="G63" s="69">
        <f t="shared" si="4"/>
        <v>0</v>
      </c>
      <c r="H63" s="335"/>
      <c r="I63" s="320"/>
    </row>
    <row r="64" spans="1:9" ht="18.75" customHeight="1">
      <c r="A64" s="322" t="s">
        <v>160</v>
      </c>
      <c r="B64" s="316">
        <v>1151</v>
      </c>
      <c r="C64" s="323"/>
      <c r="D64" s="323"/>
      <c r="E64" s="323"/>
      <c r="F64" s="323"/>
      <c r="G64" s="81">
        <f t="shared" si="4"/>
        <v>0</v>
      </c>
      <c r="H64" s="329"/>
      <c r="I64" s="320"/>
    </row>
    <row r="65" spans="1:14" ht="28.5" customHeight="1">
      <c r="A65" s="302" t="s">
        <v>512</v>
      </c>
      <c r="B65" s="316">
        <v>1160</v>
      </c>
      <c r="C65" s="68" t="s">
        <v>253</v>
      </c>
      <c r="D65" s="68" t="s">
        <v>253</v>
      </c>
      <c r="E65" s="68" t="s">
        <v>253</v>
      </c>
      <c r="F65" s="68" t="s">
        <v>253</v>
      </c>
      <c r="G65" s="81" t="e">
        <f t="shared" si="4"/>
        <v>#VALUE!</v>
      </c>
      <c r="H65" s="335"/>
      <c r="I65" s="320"/>
    </row>
    <row r="66" spans="1:14" ht="18.75" customHeight="1">
      <c r="A66" s="322" t="s">
        <v>160</v>
      </c>
      <c r="B66" s="316">
        <v>1161</v>
      </c>
      <c r="C66" s="323" t="s">
        <v>253</v>
      </c>
      <c r="D66" s="323" t="s">
        <v>253</v>
      </c>
      <c r="E66" s="323" t="s">
        <v>253</v>
      </c>
      <c r="F66" s="323" t="s">
        <v>253</v>
      </c>
      <c r="G66" s="81" t="e">
        <f t="shared" si="4"/>
        <v>#VALUE!</v>
      </c>
      <c r="H66" s="329"/>
      <c r="I66" s="320"/>
    </row>
    <row r="67" spans="1:14" s="4" customFormat="1" ht="39" customHeight="1">
      <c r="A67" s="325" t="s">
        <v>82</v>
      </c>
      <c r="B67" s="321">
        <v>1170</v>
      </c>
      <c r="C67" s="326">
        <f>SUM(C58,C59,C60,C61,C62,C63,C65)</f>
        <v>118.60000000000036</v>
      </c>
      <c r="D67" s="326">
        <f>SUM(D58,D59,D60,D61,D62,D63,D65)</f>
        <v>124.79999999999927</v>
      </c>
      <c r="E67" s="326">
        <f>SUM(E58,E59,E60,E61,E62,E63,E65)</f>
        <v>24</v>
      </c>
      <c r="F67" s="326">
        <f>SUM(F58,F59,F60,F61,F62,F63,F65)</f>
        <v>124.79999999999927</v>
      </c>
      <c r="G67" s="326">
        <f t="shared" si="4"/>
        <v>100.79999999999927</v>
      </c>
      <c r="H67" s="327">
        <f>F67/E67*100</f>
        <v>519.99999999999704</v>
      </c>
      <c r="I67" s="337"/>
    </row>
    <row r="68" spans="1:14" ht="33.75" customHeight="1">
      <c r="A68" s="309" t="s">
        <v>106</v>
      </c>
      <c r="B68" s="316">
        <v>1180</v>
      </c>
      <c r="C68" s="68">
        <v>-21.4</v>
      </c>
      <c r="D68" s="68">
        <v>-22.5</v>
      </c>
      <c r="E68" s="68">
        <v>-4</v>
      </c>
      <c r="F68" s="68">
        <v>-22.5</v>
      </c>
      <c r="G68" s="69">
        <f t="shared" si="4"/>
        <v>-18.5</v>
      </c>
      <c r="H68" s="327">
        <f>F68/E68*100</f>
        <v>562.5</v>
      </c>
      <c r="I68" s="320"/>
      <c r="J68" s="296"/>
    </row>
    <row r="69" spans="1:14" ht="38.25" customHeight="1">
      <c r="A69" s="309" t="s">
        <v>107</v>
      </c>
      <c r="B69" s="316">
        <v>1190</v>
      </c>
      <c r="C69" s="68"/>
      <c r="D69" s="68"/>
      <c r="E69" s="68"/>
      <c r="F69" s="68"/>
      <c r="G69" s="69">
        <f t="shared" si="4"/>
        <v>0</v>
      </c>
      <c r="H69" s="335"/>
      <c r="I69" s="320"/>
    </row>
    <row r="70" spans="1:14" s="4" customFormat="1" ht="40.5" customHeight="1">
      <c r="A70" s="325" t="s">
        <v>513</v>
      </c>
      <c r="B70" s="321">
        <v>1200</v>
      </c>
      <c r="C70" s="326">
        <f>SUM(C67,C68,C69)</f>
        <v>97.200000000000358</v>
      </c>
      <c r="D70" s="326">
        <f>D71</f>
        <v>102</v>
      </c>
      <c r="E70" s="326">
        <f>SUM(E67,E68,E69)</f>
        <v>20</v>
      </c>
      <c r="F70" s="326">
        <f>SUM(F67,F68,F69)</f>
        <v>102.29999999999927</v>
      </c>
      <c r="G70" s="326">
        <f t="shared" si="4"/>
        <v>82.299999999999272</v>
      </c>
      <c r="H70" s="327">
        <f>F70/E70*100</f>
        <v>511.49999999999636</v>
      </c>
      <c r="I70" s="337"/>
    </row>
    <row r="71" spans="1:14" ht="24.75" customHeight="1">
      <c r="A71" s="309" t="s">
        <v>22</v>
      </c>
      <c r="B71" s="310">
        <v>1201</v>
      </c>
      <c r="C71" s="68">
        <v>97</v>
      </c>
      <c r="D71" s="68">
        <v>102</v>
      </c>
      <c r="E71" s="68">
        <v>20</v>
      </c>
      <c r="F71" s="68">
        <v>102</v>
      </c>
      <c r="G71" s="69">
        <f t="shared" si="4"/>
        <v>82</v>
      </c>
      <c r="H71" s="335"/>
      <c r="I71" s="311"/>
      <c r="J71" s="265"/>
      <c r="K71" s="265"/>
      <c r="L71" s="265"/>
      <c r="M71" s="265"/>
      <c r="N71" s="265"/>
    </row>
    <row r="72" spans="1:14" ht="21" customHeight="1">
      <c r="A72" s="309" t="s">
        <v>23</v>
      </c>
      <c r="B72" s="310">
        <v>1202</v>
      </c>
      <c r="C72" s="68" t="s">
        <v>253</v>
      </c>
      <c r="D72" s="68">
        <v>-50</v>
      </c>
      <c r="E72" s="68" t="s">
        <v>253</v>
      </c>
      <c r="F72" s="68">
        <v>-50</v>
      </c>
      <c r="G72" s="69"/>
      <c r="H72" s="335"/>
      <c r="I72" s="311"/>
    </row>
    <row r="73" spans="1:14" ht="19.5" customHeight="1">
      <c r="A73" s="322" t="s">
        <v>186</v>
      </c>
      <c r="B73" s="316">
        <v>1210</v>
      </c>
      <c r="C73" s="323"/>
      <c r="D73" s="323"/>
      <c r="E73" s="323"/>
      <c r="F73" s="323"/>
      <c r="G73" s="81">
        <f t="shared" si="4"/>
        <v>0</v>
      </c>
      <c r="H73" s="329"/>
      <c r="I73" s="320"/>
    </row>
    <row r="74" spans="1:14" s="4" customFormat="1" ht="38.25" customHeight="1">
      <c r="A74" s="425" t="s">
        <v>200</v>
      </c>
      <c r="B74" s="425"/>
      <c r="C74" s="425"/>
      <c r="D74" s="425"/>
      <c r="E74" s="425"/>
      <c r="F74" s="425"/>
      <c r="G74" s="425"/>
      <c r="H74" s="425"/>
      <c r="I74" s="425"/>
    </row>
    <row r="75" spans="1:14" ht="62.25" customHeight="1">
      <c r="A75" s="53" t="s">
        <v>514</v>
      </c>
      <c r="B75" s="310">
        <v>1300</v>
      </c>
      <c r="C75" s="69">
        <f>SUM(C19,C52)</f>
        <v>0</v>
      </c>
      <c r="D75" s="69">
        <f>SUM(D19,D52)</f>
        <v>0</v>
      </c>
      <c r="E75" s="69"/>
      <c r="F75" s="69">
        <f>SUM(F19,F52)</f>
        <v>0</v>
      </c>
      <c r="G75" s="69">
        <f>F75-E75</f>
        <v>0</v>
      </c>
      <c r="H75" s="327" t="e">
        <f>F75/E75*100</f>
        <v>#DIV/0!</v>
      </c>
      <c r="I75" s="311"/>
    </row>
    <row r="76" spans="1:14" ht="54.75" customHeight="1">
      <c r="A76" s="56" t="s">
        <v>515</v>
      </c>
      <c r="B76" s="310">
        <v>1310</v>
      </c>
      <c r="C76" s="69">
        <f>SUM(C59,C60,C61,C62)</f>
        <v>0</v>
      </c>
      <c r="D76" s="69">
        <f>SUM(D59,D60,D61,D62)</f>
        <v>0</v>
      </c>
      <c r="E76" s="69">
        <f>SUM(E59,E60,E61,E62)</f>
        <v>0</v>
      </c>
      <c r="F76" s="69">
        <f>SUM(F59,F60,F61,F62)</f>
        <v>0</v>
      </c>
      <c r="G76" s="69">
        <f>F76-E76</f>
        <v>0</v>
      </c>
      <c r="H76" s="327" t="e">
        <f t="shared" ref="H76:H88" si="5">F76/E76*100</f>
        <v>#DIV/0!</v>
      </c>
      <c r="I76" s="311"/>
    </row>
    <row r="77" spans="1:14" ht="35.25" customHeight="1">
      <c r="A77" s="53" t="s">
        <v>516</v>
      </c>
      <c r="B77" s="310">
        <v>1320</v>
      </c>
      <c r="C77" s="69">
        <f>SUM(C63,C65)</f>
        <v>0</v>
      </c>
      <c r="D77" s="69">
        <f>SUM(D63,D65)</f>
        <v>0</v>
      </c>
      <c r="E77" s="69">
        <f>SUM(E63,E65)</f>
        <v>0</v>
      </c>
      <c r="F77" s="69">
        <f>SUM(F63,F65)</f>
        <v>0</v>
      </c>
      <c r="G77" s="69">
        <f>F77-E77</f>
        <v>0</v>
      </c>
      <c r="H77" s="327" t="e">
        <f t="shared" si="5"/>
        <v>#DIV/0!</v>
      </c>
      <c r="I77" s="311"/>
    </row>
    <row r="78" spans="1:14" ht="30" customHeight="1">
      <c r="A78" s="315" t="s">
        <v>16</v>
      </c>
      <c r="B78" s="338">
        <v>1330</v>
      </c>
      <c r="C78" s="175">
        <f>C7+C19+C59+C60+C63</f>
        <v>17009</v>
      </c>
      <c r="D78" s="175">
        <f>D7+D19+D59+D60+D63</f>
        <v>14582.8</v>
      </c>
      <c r="E78" s="175">
        <f>E7+E19+E59+E60+E63</f>
        <v>16188</v>
      </c>
      <c r="F78" s="175">
        <f>F7+F19+F59+F60+F63</f>
        <v>14582.8</v>
      </c>
      <c r="G78" s="175">
        <f>G7+G19+G59+G60+G63</f>
        <v>-1605.2000000000007</v>
      </c>
      <c r="H78" s="327">
        <f t="shared" si="5"/>
        <v>90.084012849023964</v>
      </c>
      <c r="I78" s="320"/>
    </row>
    <row r="79" spans="1:14" ht="30" customHeight="1">
      <c r="A79" s="315" t="s">
        <v>92</v>
      </c>
      <c r="B79" s="338">
        <v>1340</v>
      </c>
      <c r="C79" s="339">
        <f>SUM(C8,C21,C44,C65,C52)+C68</f>
        <v>-16911.800000000003</v>
      </c>
      <c r="D79" s="339">
        <f t="shared" ref="D79:E79" si="6">SUM(D8,D21,D44,D65,D52)+D68</f>
        <v>-14480.5</v>
      </c>
      <c r="E79" s="339">
        <f t="shared" si="6"/>
        <v>-16168</v>
      </c>
      <c r="F79" s="339">
        <f>SUM(F8,F21,F44,F65,F52,F68)</f>
        <v>-14480.5</v>
      </c>
      <c r="G79" s="175">
        <f>F79-E79</f>
        <v>1687.5</v>
      </c>
      <c r="H79" s="327">
        <f t="shared" si="5"/>
        <v>89.562716476991582</v>
      </c>
      <c r="I79" s="320"/>
      <c r="J79" s="265"/>
      <c r="K79" s="265"/>
      <c r="L79" s="265"/>
    </row>
    <row r="80" spans="1:14" ht="50.25" customHeight="1">
      <c r="A80" s="431" t="s">
        <v>169</v>
      </c>
      <c r="B80" s="432"/>
      <c r="C80" s="432"/>
      <c r="D80" s="432"/>
      <c r="E80" s="432"/>
      <c r="F80" s="432"/>
      <c r="G80" s="432"/>
      <c r="H80" s="432"/>
      <c r="I80" s="433"/>
    </row>
    <row r="81" spans="1:9" ht="36.75" customHeight="1">
      <c r="A81" s="309" t="s">
        <v>201</v>
      </c>
      <c r="B81" s="316">
        <v>1500</v>
      </c>
      <c r="C81" s="68">
        <v>15017</v>
      </c>
      <c r="D81" s="68">
        <v>12806</v>
      </c>
      <c r="E81" s="68">
        <v>14145</v>
      </c>
      <c r="F81" s="68">
        <v>12806</v>
      </c>
      <c r="G81" s="69">
        <f t="shared" ref="G81:G88" si="7">F81-E81</f>
        <v>-1339</v>
      </c>
      <c r="H81" s="327">
        <f t="shared" si="5"/>
        <v>90.533757511488162</v>
      </c>
      <c r="I81" s="320"/>
    </row>
    <row r="82" spans="1:9" ht="24.75" customHeight="1">
      <c r="A82" s="322" t="s">
        <v>202</v>
      </c>
      <c r="B82" s="340">
        <v>1501</v>
      </c>
      <c r="C82" s="323">
        <v>14924</v>
      </c>
      <c r="D82" s="323">
        <v>12704</v>
      </c>
      <c r="E82" s="323">
        <v>14052</v>
      </c>
      <c r="F82" s="323">
        <v>12704</v>
      </c>
      <c r="G82" s="81">
        <f t="shared" si="7"/>
        <v>-1348</v>
      </c>
      <c r="H82" s="327">
        <f t="shared" si="5"/>
        <v>90.407059493310555</v>
      </c>
      <c r="I82" s="312"/>
    </row>
    <row r="83" spans="1:9" ht="24.75" customHeight="1">
      <c r="A83" s="322" t="s">
        <v>26</v>
      </c>
      <c r="B83" s="340">
        <v>1502</v>
      </c>
      <c r="C83" s="323">
        <v>93</v>
      </c>
      <c r="D83" s="323">
        <v>102</v>
      </c>
      <c r="E83" s="323">
        <v>93</v>
      </c>
      <c r="F83" s="323">
        <v>102</v>
      </c>
      <c r="G83" s="81">
        <f t="shared" si="7"/>
        <v>9</v>
      </c>
      <c r="H83" s="327">
        <f t="shared" si="5"/>
        <v>109.6774193548387</v>
      </c>
      <c r="I83" s="312"/>
    </row>
    <row r="84" spans="1:9" ht="30.75" customHeight="1">
      <c r="A84" s="309" t="s">
        <v>3</v>
      </c>
      <c r="B84" s="341">
        <v>1510</v>
      </c>
      <c r="C84" s="68">
        <v>1253</v>
      </c>
      <c r="D84" s="68">
        <v>1161</v>
      </c>
      <c r="E84" s="68">
        <v>1378</v>
      </c>
      <c r="F84" s="68">
        <v>1161</v>
      </c>
      <c r="G84" s="69">
        <f t="shared" si="7"/>
        <v>-217</v>
      </c>
      <c r="H84" s="327">
        <f t="shared" si="5"/>
        <v>84.252539912917271</v>
      </c>
      <c r="I84" s="320"/>
    </row>
    <row r="85" spans="1:9" ht="29.25" customHeight="1">
      <c r="A85" s="309" t="s">
        <v>4</v>
      </c>
      <c r="B85" s="341">
        <v>1520</v>
      </c>
      <c r="C85" s="68">
        <v>282</v>
      </c>
      <c r="D85" s="68">
        <v>253</v>
      </c>
      <c r="E85" s="68">
        <v>302</v>
      </c>
      <c r="F85" s="68">
        <v>253</v>
      </c>
      <c r="G85" s="69">
        <f t="shared" si="7"/>
        <v>-49</v>
      </c>
      <c r="H85" s="327">
        <f t="shared" si="5"/>
        <v>83.774834437086085</v>
      </c>
      <c r="I85" s="320"/>
    </row>
    <row r="86" spans="1:9" ht="27" customHeight="1">
      <c r="A86" s="309" t="s">
        <v>5</v>
      </c>
      <c r="B86" s="341">
        <v>1530</v>
      </c>
      <c r="C86" s="68">
        <v>13</v>
      </c>
      <c r="D86" s="68">
        <v>20</v>
      </c>
      <c r="E86" s="68">
        <v>20</v>
      </c>
      <c r="F86" s="68">
        <v>20</v>
      </c>
      <c r="G86" s="69">
        <f t="shared" si="7"/>
        <v>0</v>
      </c>
      <c r="H86" s="327">
        <f t="shared" si="5"/>
        <v>100</v>
      </c>
      <c r="I86" s="320"/>
    </row>
    <row r="87" spans="1:9" ht="30" customHeight="1">
      <c r="A87" s="309" t="s">
        <v>27</v>
      </c>
      <c r="B87" s="341">
        <v>1540</v>
      </c>
      <c r="C87" s="68">
        <v>325</v>
      </c>
      <c r="D87" s="68">
        <v>218</v>
      </c>
      <c r="E87" s="68">
        <v>319</v>
      </c>
      <c r="F87" s="68">
        <v>218</v>
      </c>
      <c r="G87" s="69">
        <f t="shared" si="7"/>
        <v>-101</v>
      </c>
      <c r="H87" s="327">
        <f t="shared" si="5"/>
        <v>68.338557993730404</v>
      </c>
      <c r="I87" s="320"/>
    </row>
    <row r="88" spans="1:9" s="4" customFormat="1" ht="27.75" customHeight="1">
      <c r="A88" s="302" t="s">
        <v>51</v>
      </c>
      <c r="B88" s="342">
        <v>1550</v>
      </c>
      <c r="C88" s="175">
        <f>SUM(C81,C84:C87)</f>
        <v>16890</v>
      </c>
      <c r="D88" s="175">
        <f>SUM(D81,D84:D87)</f>
        <v>14458</v>
      </c>
      <c r="E88" s="175">
        <f>SUM(E81,E84:E87)</f>
        <v>16164</v>
      </c>
      <c r="F88" s="175">
        <f>SUM(F81,F84:F87)</f>
        <v>14458</v>
      </c>
      <c r="G88" s="175">
        <f t="shared" si="7"/>
        <v>-1706</v>
      </c>
      <c r="H88" s="327">
        <f t="shared" si="5"/>
        <v>89.445681761940108</v>
      </c>
      <c r="I88" s="337"/>
    </row>
    <row r="89" spans="1:9" ht="6.75" customHeight="1">
      <c r="A89" s="300"/>
      <c r="B89" s="301"/>
      <c r="C89" s="301"/>
      <c r="D89" s="301"/>
      <c r="E89" s="301"/>
      <c r="F89" s="301"/>
      <c r="G89" s="301"/>
      <c r="I89" s="301"/>
    </row>
    <row r="90" spans="1:9" ht="37.5" customHeight="1">
      <c r="A90" s="76" t="s">
        <v>472</v>
      </c>
      <c r="B90" s="394" t="s">
        <v>291</v>
      </c>
      <c r="C90" s="394"/>
      <c r="D90" s="299"/>
      <c r="E90" s="78"/>
      <c r="F90" s="401" t="s">
        <v>467</v>
      </c>
      <c r="G90" s="401"/>
      <c r="H90" s="401"/>
      <c r="I90" s="304"/>
    </row>
    <row r="91" spans="1:9" s="1" customFormat="1" ht="21.75" customHeight="1">
      <c r="A91" s="86" t="s">
        <v>233</v>
      </c>
      <c r="B91" s="426" t="s">
        <v>232</v>
      </c>
      <c r="C91" s="426"/>
      <c r="D91" s="305"/>
      <c r="E91" s="87"/>
      <c r="F91" s="430" t="s">
        <v>87</v>
      </c>
      <c r="G91" s="430"/>
      <c r="H91" s="430"/>
      <c r="I91" s="308"/>
    </row>
    <row r="92" spans="1:9">
      <c r="A92" s="343"/>
      <c r="B92" s="306"/>
      <c r="C92" s="306"/>
      <c r="D92" s="306"/>
      <c r="E92" s="306"/>
      <c r="F92" s="306"/>
      <c r="G92" s="306"/>
      <c r="H92" s="344"/>
      <c r="I92" s="301"/>
    </row>
    <row r="93" spans="1:9">
      <c r="A93" s="300"/>
      <c r="B93" s="301"/>
      <c r="C93" s="301"/>
      <c r="D93" s="301"/>
      <c r="E93" s="301"/>
      <c r="F93" s="301"/>
      <c r="G93" s="301"/>
      <c r="I93" s="301"/>
    </row>
    <row r="94" spans="1:9">
      <c r="A94" s="300"/>
      <c r="B94" s="301"/>
      <c r="C94" s="301"/>
      <c r="D94" s="301"/>
      <c r="E94" s="301"/>
      <c r="F94" s="301"/>
      <c r="G94" s="301"/>
      <c r="I94" s="301"/>
    </row>
    <row r="95" spans="1:9">
      <c r="A95" s="300"/>
      <c r="B95" s="301"/>
      <c r="C95" s="301"/>
      <c r="D95" s="301"/>
      <c r="E95" s="301"/>
      <c r="F95" s="301"/>
      <c r="G95" s="301"/>
      <c r="I95" s="301"/>
    </row>
    <row r="96" spans="1:9">
      <c r="A96" s="300"/>
      <c r="B96" s="301"/>
      <c r="C96" s="301"/>
      <c r="D96" s="301"/>
      <c r="E96" s="301"/>
      <c r="F96" s="301"/>
      <c r="G96" s="301"/>
      <c r="I96" s="301"/>
    </row>
    <row r="97" spans="1:9">
      <c r="A97" s="300"/>
      <c r="B97" s="301"/>
      <c r="C97" s="301"/>
      <c r="D97" s="301"/>
      <c r="E97" s="301"/>
      <c r="F97" s="301"/>
      <c r="G97" s="301"/>
      <c r="I97" s="301"/>
    </row>
    <row r="98" spans="1:9">
      <c r="A98" s="300"/>
      <c r="B98" s="301"/>
      <c r="C98" s="301"/>
      <c r="D98" s="301"/>
      <c r="E98" s="301"/>
      <c r="F98" s="301"/>
      <c r="G98" s="301"/>
      <c r="I98" s="301"/>
    </row>
    <row r="99" spans="1:9">
      <c r="A99" s="300"/>
      <c r="B99" s="301"/>
      <c r="C99" s="301"/>
      <c r="D99" s="301"/>
      <c r="E99" s="301"/>
      <c r="F99" s="301"/>
      <c r="G99" s="301"/>
      <c r="I99" s="301"/>
    </row>
    <row r="100" spans="1:9">
      <c r="A100" s="300"/>
      <c r="B100" s="301"/>
      <c r="C100" s="301"/>
      <c r="D100" s="301"/>
      <c r="E100" s="301"/>
      <c r="F100" s="301"/>
      <c r="G100" s="301"/>
      <c r="I100" s="301"/>
    </row>
    <row r="101" spans="1:9">
      <c r="A101" s="300"/>
      <c r="B101" s="301"/>
      <c r="C101" s="301"/>
      <c r="D101" s="301"/>
      <c r="E101" s="301"/>
      <c r="F101" s="301"/>
      <c r="G101" s="301"/>
      <c r="I101" s="301"/>
    </row>
    <row r="102" spans="1:9">
      <c r="A102" s="300"/>
      <c r="B102" s="301"/>
      <c r="C102" s="301"/>
      <c r="D102" s="301"/>
      <c r="E102" s="301"/>
      <c r="F102" s="301"/>
      <c r="G102" s="301"/>
      <c r="I102" s="301"/>
    </row>
    <row r="103" spans="1:9">
      <c r="A103" s="300"/>
      <c r="B103" s="301"/>
      <c r="C103" s="301"/>
      <c r="D103" s="301"/>
      <c r="E103" s="301"/>
      <c r="F103" s="301"/>
      <c r="G103" s="301"/>
      <c r="I103" s="301"/>
    </row>
    <row r="104" spans="1:9">
      <c r="A104" s="300"/>
      <c r="B104" s="301"/>
      <c r="C104" s="301"/>
      <c r="D104" s="301"/>
      <c r="E104" s="301"/>
      <c r="F104" s="301"/>
      <c r="G104" s="301"/>
      <c r="I104" s="301"/>
    </row>
    <row r="105" spans="1:9">
      <c r="A105" s="300"/>
      <c r="B105" s="301"/>
      <c r="C105" s="301"/>
      <c r="D105" s="301"/>
      <c r="E105" s="301"/>
      <c r="F105" s="301"/>
      <c r="G105" s="301"/>
      <c r="I105" s="301"/>
    </row>
    <row r="106" spans="1:9">
      <c r="A106" s="300"/>
      <c r="B106" s="301"/>
      <c r="C106" s="301"/>
      <c r="D106" s="301"/>
      <c r="E106" s="301"/>
      <c r="F106" s="301"/>
      <c r="G106" s="301"/>
      <c r="I106" s="301"/>
    </row>
    <row r="107" spans="1:9">
      <c r="A107" s="300"/>
      <c r="B107" s="301"/>
      <c r="C107" s="301"/>
      <c r="D107" s="301"/>
      <c r="E107" s="301"/>
      <c r="F107" s="301"/>
      <c r="G107" s="301"/>
      <c r="I107" s="301"/>
    </row>
    <row r="108" spans="1:9">
      <c r="A108" s="300"/>
      <c r="B108" s="301"/>
      <c r="C108" s="301"/>
      <c r="D108" s="301"/>
      <c r="E108" s="301"/>
      <c r="F108" s="301"/>
      <c r="G108" s="301"/>
      <c r="I108" s="301"/>
    </row>
    <row r="109" spans="1:9">
      <c r="A109" s="300"/>
      <c r="B109" s="301"/>
      <c r="C109" s="301"/>
      <c r="D109" s="301"/>
      <c r="E109" s="301"/>
      <c r="F109" s="301"/>
      <c r="G109" s="301"/>
      <c r="I109" s="301"/>
    </row>
    <row r="110" spans="1:9">
      <c r="A110" s="300"/>
      <c r="B110" s="301"/>
      <c r="C110" s="301"/>
      <c r="D110" s="301"/>
      <c r="E110" s="301"/>
      <c r="F110" s="301"/>
      <c r="G110" s="301"/>
      <c r="I110" s="301"/>
    </row>
    <row r="111" spans="1:9">
      <c r="A111" s="300"/>
      <c r="B111" s="301"/>
      <c r="C111" s="301"/>
      <c r="D111" s="301"/>
      <c r="E111" s="301"/>
      <c r="F111" s="301"/>
      <c r="G111" s="301"/>
      <c r="I111" s="301"/>
    </row>
    <row r="112" spans="1:9">
      <c r="A112" s="300"/>
      <c r="B112" s="301"/>
      <c r="C112" s="301"/>
      <c r="D112" s="301"/>
      <c r="E112" s="301"/>
      <c r="F112" s="301"/>
      <c r="G112" s="301"/>
      <c r="I112" s="301"/>
    </row>
    <row r="113" spans="1:9">
      <c r="A113" s="300"/>
      <c r="B113" s="301"/>
      <c r="C113" s="301"/>
      <c r="D113" s="301"/>
      <c r="E113" s="301"/>
      <c r="F113" s="301"/>
      <c r="G113" s="301"/>
      <c r="I113" s="301"/>
    </row>
    <row r="114" spans="1:9">
      <c r="A114" s="300"/>
      <c r="B114" s="301"/>
      <c r="C114" s="301"/>
      <c r="D114" s="301"/>
      <c r="E114" s="301"/>
      <c r="F114" s="301"/>
      <c r="G114" s="301"/>
      <c r="I114" s="301"/>
    </row>
    <row r="115" spans="1:9">
      <c r="A115" s="300"/>
      <c r="B115" s="301"/>
      <c r="C115" s="301"/>
      <c r="D115" s="301"/>
      <c r="E115" s="301"/>
      <c r="F115" s="301"/>
      <c r="G115" s="301"/>
      <c r="I115" s="301"/>
    </row>
    <row r="116" spans="1:9">
      <c r="A116" s="300"/>
      <c r="B116" s="301"/>
      <c r="C116" s="301"/>
      <c r="D116" s="301"/>
      <c r="E116" s="301"/>
      <c r="F116" s="301"/>
      <c r="G116" s="301"/>
      <c r="I116" s="301"/>
    </row>
    <row r="117" spans="1:9">
      <c r="A117" s="300"/>
      <c r="B117" s="301"/>
      <c r="C117" s="301"/>
      <c r="D117" s="301"/>
      <c r="E117" s="301"/>
      <c r="F117" s="301"/>
      <c r="G117" s="301"/>
      <c r="I117" s="301"/>
    </row>
    <row r="118" spans="1:9">
      <c r="A118" s="300"/>
      <c r="B118" s="301"/>
      <c r="C118" s="301"/>
      <c r="D118" s="301"/>
      <c r="E118" s="301"/>
      <c r="F118" s="301"/>
      <c r="G118" s="301"/>
      <c r="I118" s="301"/>
    </row>
    <row r="119" spans="1:9">
      <c r="A119" s="300"/>
      <c r="B119" s="301"/>
      <c r="C119" s="301"/>
      <c r="D119" s="301"/>
      <c r="E119" s="301"/>
      <c r="F119" s="301"/>
      <c r="G119" s="301"/>
      <c r="I119" s="301"/>
    </row>
    <row r="120" spans="1:9">
      <c r="A120" s="300"/>
      <c r="B120" s="301"/>
      <c r="C120" s="301"/>
      <c r="D120" s="301"/>
      <c r="E120" s="301"/>
      <c r="F120" s="301"/>
      <c r="G120" s="301"/>
      <c r="I120" s="301"/>
    </row>
    <row r="121" spans="1:9">
      <c r="A121" s="300"/>
      <c r="B121" s="301"/>
      <c r="C121" s="301"/>
      <c r="D121" s="301"/>
      <c r="E121" s="301"/>
      <c r="F121" s="301"/>
      <c r="G121" s="301"/>
      <c r="I121" s="301"/>
    </row>
    <row r="122" spans="1:9">
      <c r="A122" s="300"/>
      <c r="B122" s="301"/>
      <c r="C122" s="301"/>
      <c r="D122" s="301"/>
      <c r="E122" s="301"/>
      <c r="F122" s="301"/>
      <c r="G122" s="301"/>
      <c r="I122" s="301"/>
    </row>
    <row r="123" spans="1:9">
      <c r="A123" s="300"/>
      <c r="B123" s="301"/>
      <c r="C123" s="301"/>
      <c r="D123" s="301"/>
      <c r="E123" s="301"/>
      <c r="F123" s="301"/>
      <c r="G123" s="301"/>
      <c r="I123" s="301"/>
    </row>
    <row r="124" spans="1:9">
      <c r="A124" s="300"/>
      <c r="B124" s="301"/>
      <c r="C124" s="301"/>
      <c r="D124" s="301"/>
      <c r="E124" s="301"/>
      <c r="F124" s="301"/>
      <c r="G124" s="301"/>
      <c r="I124" s="301"/>
    </row>
    <row r="125" spans="1:9">
      <c r="A125" s="300"/>
      <c r="B125" s="301"/>
      <c r="C125" s="301"/>
      <c r="D125" s="301"/>
      <c r="E125" s="301"/>
      <c r="F125" s="301"/>
      <c r="G125" s="301"/>
      <c r="I125" s="301"/>
    </row>
    <row r="126" spans="1:9">
      <c r="A126" s="300"/>
      <c r="B126" s="301"/>
      <c r="C126" s="301"/>
      <c r="D126" s="301"/>
      <c r="E126" s="301"/>
      <c r="F126" s="301"/>
      <c r="G126" s="301"/>
      <c r="I126" s="301"/>
    </row>
    <row r="127" spans="1:9">
      <c r="A127" s="300"/>
      <c r="B127" s="301"/>
      <c r="C127" s="301"/>
      <c r="D127" s="301"/>
      <c r="E127" s="301"/>
      <c r="F127" s="301"/>
      <c r="G127" s="301"/>
      <c r="I127" s="301"/>
    </row>
    <row r="128" spans="1:9">
      <c r="A128" s="272"/>
      <c r="B128" s="273"/>
      <c r="C128" s="273"/>
      <c r="D128" s="273"/>
      <c r="E128" s="273"/>
      <c r="F128" s="273"/>
      <c r="G128" s="273"/>
      <c r="H128" s="274"/>
      <c r="I128" s="273"/>
    </row>
    <row r="129" spans="1:9">
      <c r="A129" s="272"/>
      <c r="B129" s="273"/>
      <c r="C129" s="273"/>
      <c r="D129" s="273"/>
      <c r="E129" s="273"/>
      <c r="F129" s="273"/>
      <c r="G129" s="273"/>
      <c r="H129" s="274"/>
      <c r="I129" s="273"/>
    </row>
    <row r="130" spans="1:9">
      <c r="A130" s="272"/>
      <c r="B130" s="273"/>
      <c r="C130" s="273"/>
      <c r="D130" s="273"/>
      <c r="E130" s="273"/>
      <c r="F130" s="273"/>
      <c r="G130" s="273"/>
      <c r="H130" s="274"/>
      <c r="I130" s="273"/>
    </row>
    <row r="131" spans="1:9">
      <c r="A131" s="272"/>
      <c r="B131" s="273"/>
      <c r="C131" s="273"/>
      <c r="D131" s="273"/>
      <c r="E131" s="273"/>
      <c r="F131" s="273"/>
      <c r="G131" s="273"/>
      <c r="H131" s="274"/>
      <c r="I131" s="273"/>
    </row>
    <row r="132" spans="1:9">
      <c r="A132" s="272"/>
      <c r="B132" s="273"/>
      <c r="C132" s="273"/>
      <c r="D132" s="273"/>
      <c r="E132" s="273"/>
      <c r="F132" s="273"/>
      <c r="G132" s="273"/>
      <c r="H132" s="274"/>
      <c r="I132" s="273"/>
    </row>
    <row r="133" spans="1:9">
      <c r="A133" s="254"/>
      <c r="B133" s="255"/>
      <c r="C133" s="255"/>
      <c r="D133" s="255"/>
      <c r="E133" s="255"/>
      <c r="F133" s="255"/>
      <c r="G133" s="255"/>
      <c r="I133" s="255"/>
    </row>
    <row r="134" spans="1:9">
      <c r="A134" s="254"/>
      <c r="B134" s="255"/>
      <c r="C134" s="255"/>
      <c r="D134" s="255"/>
      <c r="E134" s="255"/>
      <c r="F134" s="255"/>
      <c r="G134" s="255"/>
      <c r="I134" s="255"/>
    </row>
    <row r="135" spans="1:9">
      <c r="A135" s="254"/>
      <c r="B135" s="255"/>
      <c r="C135" s="255"/>
      <c r="D135" s="255"/>
      <c r="E135" s="255"/>
      <c r="F135" s="255"/>
      <c r="G135" s="255"/>
      <c r="I135" s="255"/>
    </row>
    <row r="136" spans="1:9">
      <c r="A136" s="254"/>
      <c r="B136" s="255"/>
      <c r="C136" s="255"/>
      <c r="D136" s="255"/>
      <c r="E136" s="255"/>
      <c r="F136" s="255"/>
      <c r="G136" s="255"/>
      <c r="I136" s="255"/>
    </row>
    <row r="137" spans="1:9">
      <c r="A137" s="254"/>
      <c r="B137" s="255"/>
      <c r="C137" s="255"/>
      <c r="D137" s="255"/>
      <c r="E137" s="255"/>
      <c r="F137" s="255"/>
      <c r="G137" s="255"/>
      <c r="I137" s="255"/>
    </row>
    <row r="138" spans="1:9">
      <c r="A138" s="254"/>
      <c r="B138" s="255"/>
      <c r="C138" s="255"/>
      <c r="D138" s="255"/>
      <c r="E138" s="255"/>
      <c r="F138" s="255"/>
      <c r="G138" s="255"/>
      <c r="I138" s="255"/>
    </row>
    <row r="139" spans="1:9">
      <c r="A139" s="254"/>
      <c r="B139" s="255"/>
      <c r="C139" s="255"/>
      <c r="D139" s="255"/>
      <c r="E139" s="255"/>
      <c r="F139" s="255"/>
      <c r="G139" s="255"/>
      <c r="I139" s="255"/>
    </row>
    <row r="140" spans="1:9">
      <c r="A140" s="254"/>
      <c r="B140" s="255"/>
      <c r="C140" s="255"/>
      <c r="D140" s="255"/>
      <c r="E140" s="255"/>
      <c r="F140" s="255"/>
      <c r="G140" s="255"/>
      <c r="I140" s="255"/>
    </row>
    <row r="141" spans="1:9">
      <c r="A141" s="254"/>
      <c r="B141" s="255"/>
      <c r="C141" s="255"/>
      <c r="D141" s="255"/>
      <c r="E141" s="255"/>
      <c r="F141" s="255"/>
      <c r="G141" s="255"/>
      <c r="I141" s="255"/>
    </row>
    <row r="142" spans="1:9">
      <c r="A142" s="254"/>
      <c r="B142" s="255"/>
      <c r="C142" s="255"/>
      <c r="D142" s="255"/>
      <c r="E142" s="255"/>
      <c r="F142" s="255"/>
      <c r="G142" s="255"/>
      <c r="I142" s="255"/>
    </row>
    <row r="143" spans="1:9">
      <c r="A143" s="254"/>
      <c r="B143" s="255"/>
      <c r="C143" s="255"/>
      <c r="D143" s="255"/>
      <c r="E143" s="255"/>
      <c r="F143" s="255"/>
      <c r="G143" s="255"/>
      <c r="I143" s="255"/>
    </row>
    <row r="144" spans="1:9">
      <c r="A144" s="254"/>
      <c r="B144" s="255"/>
      <c r="C144" s="255"/>
      <c r="D144" s="255"/>
      <c r="E144" s="255"/>
      <c r="F144" s="255"/>
      <c r="G144" s="255"/>
      <c r="I144" s="255"/>
    </row>
    <row r="145" spans="1:9">
      <c r="A145" s="254"/>
      <c r="B145" s="255"/>
      <c r="C145" s="255"/>
      <c r="D145" s="255"/>
      <c r="E145" s="255"/>
      <c r="F145" s="255"/>
      <c r="G145" s="255"/>
      <c r="I145" s="255"/>
    </row>
    <row r="146" spans="1:9">
      <c r="A146" s="254"/>
      <c r="B146" s="255"/>
      <c r="C146" s="255"/>
      <c r="D146" s="255"/>
      <c r="E146" s="255"/>
      <c r="F146" s="255"/>
      <c r="G146" s="255"/>
      <c r="I146" s="255"/>
    </row>
    <row r="147" spans="1:9">
      <c r="A147" s="254"/>
      <c r="B147" s="255"/>
      <c r="C147" s="255"/>
      <c r="D147" s="255"/>
      <c r="E147" s="255"/>
      <c r="F147" s="255"/>
      <c r="G147" s="255"/>
      <c r="I147" s="255"/>
    </row>
    <row r="148" spans="1:9">
      <c r="A148" s="254"/>
      <c r="B148" s="255"/>
      <c r="C148" s="255"/>
      <c r="D148" s="255"/>
      <c r="E148" s="255"/>
      <c r="F148" s="255"/>
      <c r="G148" s="255"/>
      <c r="I148" s="255"/>
    </row>
    <row r="149" spans="1:9">
      <c r="A149" s="254"/>
      <c r="B149" s="255"/>
      <c r="C149" s="255"/>
      <c r="D149" s="255"/>
      <c r="E149" s="255"/>
      <c r="F149" s="255"/>
      <c r="G149" s="255"/>
      <c r="I149" s="255"/>
    </row>
    <row r="150" spans="1:9">
      <c r="A150" s="35"/>
      <c r="B150" s="255"/>
      <c r="C150" s="255"/>
      <c r="D150" s="255"/>
      <c r="E150" s="255"/>
      <c r="F150" s="255"/>
      <c r="G150" s="255"/>
      <c r="I150" s="255"/>
    </row>
    <row r="151" spans="1:9">
      <c r="A151" s="35"/>
      <c r="B151" s="255"/>
      <c r="C151" s="255"/>
      <c r="D151" s="255"/>
      <c r="E151" s="255"/>
      <c r="F151" s="255"/>
      <c r="G151" s="255"/>
      <c r="I151" s="255"/>
    </row>
    <row r="152" spans="1:9">
      <c r="A152" s="35"/>
      <c r="B152" s="255"/>
      <c r="C152" s="255"/>
      <c r="D152" s="255"/>
      <c r="E152" s="255"/>
      <c r="F152" s="255"/>
      <c r="G152" s="255"/>
      <c r="I152" s="255"/>
    </row>
    <row r="153" spans="1:9">
      <c r="A153" s="35"/>
      <c r="B153" s="255"/>
      <c r="C153" s="255"/>
      <c r="D153" s="255"/>
      <c r="E153" s="255"/>
      <c r="F153" s="255"/>
      <c r="G153" s="255"/>
      <c r="I153" s="255"/>
    </row>
    <row r="154" spans="1:9">
      <c r="A154" s="35"/>
      <c r="B154" s="255"/>
      <c r="C154" s="255"/>
      <c r="D154" s="255"/>
      <c r="E154" s="255"/>
      <c r="F154" s="255"/>
      <c r="G154" s="255"/>
      <c r="I154" s="255"/>
    </row>
    <row r="155" spans="1:9">
      <c r="A155" s="35"/>
      <c r="B155" s="255"/>
      <c r="C155" s="255"/>
      <c r="D155" s="255"/>
      <c r="E155" s="255"/>
      <c r="F155" s="255"/>
      <c r="G155" s="255"/>
      <c r="I155" s="255"/>
    </row>
    <row r="156" spans="1:9">
      <c r="A156" s="35"/>
      <c r="B156" s="255"/>
      <c r="C156" s="255"/>
      <c r="D156" s="255"/>
      <c r="E156" s="255"/>
      <c r="F156" s="255"/>
      <c r="G156" s="255"/>
      <c r="I156" s="255"/>
    </row>
    <row r="157" spans="1:9">
      <c r="A157" s="35"/>
      <c r="B157" s="255"/>
      <c r="C157" s="255"/>
      <c r="D157" s="255"/>
      <c r="E157" s="255"/>
      <c r="F157" s="255"/>
      <c r="G157" s="255"/>
      <c r="I157" s="255"/>
    </row>
    <row r="158" spans="1:9">
      <c r="A158" s="35"/>
      <c r="B158" s="255"/>
      <c r="C158" s="255"/>
      <c r="D158" s="255"/>
      <c r="E158" s="255"/>
      <c r="F158" s="255"/>
      <c r="G158" s="255"/>
      <c r="I158" s="255"/>
    </row>
    <row r="159" spans="1:9">
      <c r="A159" s="35"/>
      <c r="B159" s="255"/>
      <c r="C159" s="255"/>
      <c r="D159" s="255"/>
      <c r="E159" s="255"/>
      <c r="F159" s="255"/>
      <c r="G159" s="255"/>
      <c r="I159" s="255"/>
    </row>
    <row r="160" spans="1:9">
      <c r="A160" s="35"/>
      <c r="B160" s="255"/>
      <c r="C160" s="255"/>
      <c r="D160" s="255"/>
      <c r="E160" s="255"/>
      <c r="F160" s="255"/>
      <c r="G160" s="255"/>
      <c r="I160" s="255"/>
    </row>
    <row r="161" spans="1:9">
      <c r="A161" s="35"/>
      <c r="B161" s="255"/>
      <c r="C161" s="255"/>
      <c r="D161" s="255"/>
      <c r="E161" s="255"/>
      <c r="F161" s="255"/>
      <c r="G161" s="255"/>
      <c r="I161" s="255"/>
    </row>
    <row r="162" spans="1:9">
      <c r="A162" s="35"/>
      <c r="B162" s="255"/>
      <c r="C162" s="255"/>
      <c r="D162" s="255"/>
      <c r="E162" s="255"/>
      <c r="F162" s="255"/>
      <c r="G162" s="255"/>
      <c r="I162" s="255"/>
    </row>
    <row r="163" spans="1:9">
      <c r="A163" s="35"/>
      <c r="B163" s="255"/>
      <c r="C163" s="255"/>
      <c r="D163" s="255"/>
      <c r="E163" s="255"/>
      <c r="F163" s="255"/>
      <c r="G163" s="255"/>
      <c r="I163" s="255"/>
    </row>
    <row r="164" spans="1:9">
      <c r="A164" s="35"/>
      <c r="B164" s="255"/>
      <c r="C164" s="255"/>
      <c r="D164" s="255"/>
      <c r="E164" s="255"/>
      <c r="F164" s="255"/>
      <c r="G164" s="255"/>
      <c r="I164" s="255"/>
    </row>
    <row r="165" spans="1:9">
      <c r="A165" s="35"/>
      <c r="B165" s="255"/>
      <c r="C165" s="255"/>
      <c r="D165" s="255"/>
      <c r="E165" s="255"/>
      <c r="F165" s="255"/>
      <c r="G165" s="255"/>
      <c r="I165" s="255"/>
    </row>
    <row r="166" spans="1:9">
      <c r="A166" s="35"/>
      <c r="B166" s="255"/>
      <c r="C166" s="255"/>
      <c r="D166" s="255"/>
      <c r="E166" s="255"/>
      <c r="F166" s="255"/>
      <c r="G166" s="255"/>
      <c r="I166" s="255"/>
    </row>
    <row r="167" spans="1:9">
      <c r="A167" s="35"/>
      <c r="B167" s="255"/>
      <c r="C167" s="255"/>
      <c r="D167" s="255"/>
      <c r="E167" s="255"/>
      <c r="F167" s="255"/>
      <c r="G167" s="255"/>
      <c r="I167" s="255"/>
    </row>
    <row r="168" spans="1:9">
      <c r="A168" s="35"/>
      <c r="B168" s="255"/>
      <c r="C168" s="255"/>
      <c r="D168" s="255"/>
      <c r="E168" s="255"/>
      <c r="F168" s="255"/>
      <c r="G168" s="255"/>
      <c r="I168" s="255"/>
    </row>
    <row r="169" spans="1:9">
      <c r="A169" s="35"/>
      <c r="B169" s="255"/>
      <c r="C169" s="255"/>
      <c r="D169" s="255"/>
      <c r="E169" s="255"/>
      <c r="F169" s="255"/>
      <c r="G169" s="255"/>
      <c r="I169" s="255"/>
    </row>
    <row r="170" spans="1:9">
      <c r="A170" s="35"/>
      <c r="B170" s="255"/>
      <c r="C170" s="255"/>
      <c r="D170" s="255"/>
      <c r="E170" s="255"/>
      <c r="F170" s="255"/>
      <c r="G170" s="255"/>
      <c r="I170" s="255"/>
    </row>
    <row r="171" spans="1:9">
      <c r="A171" s="35"/>
      <c r="B171" s="255"/>
      <c r="C171" s="255"/>
      <c r="D171" s="255"/>
      <c r="E171" s="255"/>
      <c r="F171" s="255"/>
      <c r="G171" s="255"/>
      <c r="I171" s="255"/>
    </row>
    <row r="172" spans="1:9">
      <c r="A172" s="35"/>
      <c r="B172" s="255"/>
      <c r="C172" s="255"/>
      <c r="D172" s="255"/>
      <c r="E172" s="255"/>
      <c r="F172" s="255"/>
      <c r="G172" s="255"/>
      <c r="I172" s="255"/>
    </row>
    <row r="173" spans="1:9">
      <c r="A173" s="35"/>
      <c r="B173" s="255"/>
      <c r="C173" s="255"/>
      <c r="D173" s="255"/>
      <c r="E173" s="255"/>
      <c r="F173" s="255"/>
      <c r="G173" s="255"/>
      <c r="I173" s="255"/>
    </row>
    <row r="174" spans="1:9">
      <c r="A174" s="35"/>
      <c r="B174" s="255"/>
      <c r="C174" s="255"/>
      <c r="D174" s="255"/>
      <c r="E174" s="255"/>
      <c r="F174" s="255"/>
      <c r="G174" s="255"/>
      <c r="I174" s="255"/>
    </row>
    <row r="175" spans="1:9">
      <c r="A175" s="35"/>
      <c r="B175" s="255"/>
      <c r="C175" s="255"/>
      <c r="D175" s="255"/>
      <c r="E175" s="255"/>
      <c r="F175" s="255"/>
      <c r="G175" s="255"/>
      <c r="I175" s="255"/>
    </row>
    <row r="176" spans="1:9">
      <c r="A176" s="35"/>
      <c r="B176" s="255"/>
      <c r="C176" s="255"/>
      <c r="D176" s="255"/>
      <c r="E176" s="255"/>
      <c r="F176" s="255"/>
      <c r="G176" s="255"/>
      <c r="I176" s="255"/>
    </row>
    <row r="177" spans="1:9">
      <c r="A177" s="35"/>
      <c r="B177" s="255"/>
      <c r="C177" s="255"/>
      <c r="D177" s="255"/>
      <c r="E177" s="255"/>
      <c r="F177" s="255"/>
      <c r="G177" s="255"/>
      <c r="I177" s="255"/>
    </row>
    <row r="178" spans="1:9">
      <c r="A178" s="35"/>
      <c r="B178" s="255"/>
      <c r="C178" s="255"/>
      <c r="D178" s="255"/>
      <c r="E178" s="255"/>
      <c r="F178" s="255"/>
      <c r="G178" s="255"/>
      <c r="I178" s="255"/>
    </row>
    <row r="179" spans="1:9">
      <c r="A179" s="35"/>
      <c r="B179" s="255"/>
      <c r="C179" s="255"/>
      <c r="D179" s="255"/>
      <c r="E179" s="255"/>
      <c r="F179" s="255"/>
      <c r="G179" s="255"/>
      <c r="I179" s="255"/>
    </row>
    <row r="180" spans="1:9">
      <c r="A180" s="35"/>
      <c r="B180" s="255"/>
      <c r="C180" s="255"/>
      <c r="D180" s="255"/>
      <c r="E180" s="255"/>
      <c r="F180" s="255"/>
      <c r="G180" s="255"/>
      <c r="I180" s="255"/>
    </row>
    <row r="181" spans="1:9">
      <c r="A181" s="35"/>
      <c r="B181" s="255"/>
      <c r="C181" s="255"/>
      <c r="D181" s="255"/>
      <c r="E181" s="255"/>
      <c r="F181" s="255"/>
      <c r="G181" s="255"/>
      <c r="I181" s="255"/>
    </row>
    <row r="182" spans="1:9">
      <c r="A182" s="35"/>
      <c r="B182" s="255"/>
      <c r="C182" s="255"/>
      <c r="D182" s="255"/>
      <c r="E182" s="255"/>
      <c r="F182" s="255"/>
      <c r="G182" s="255"/>
      <c r="I182" s="255"/>
    </row>
    <row r="183" spans="1:9">
      <c r="A183" s="35"/>
      <c r="B183" s="255"/>
      <c r="C183" s="255"/>
      <c r="D183" s="255"/>
      <c r="E183" s="255"/>
      <c r="F183" s="255"/>
      <c r="G183" s="255"/>
      <c r="I183" s="255"/>
    </row>
    <row r="184" spans="1:9">
      <c r="A184" s="35"/>
      <c r="B184" s="255"/>
      <c r="C184" s="255"/>
      <c r="D184" s="255"/>
      <c r="E184" s="255"/>
      <c r="F184" s="255"/>
      <c r="G184" s="255"/>
      <c r="I184" s="255"/>
    </row>
    <row r="185" spans="1:9">
      <c r="A185" s="35"/>
      <c r="B185" s="255"/>
      <c r="C185" s="255"/>
      <c r="D185" s="255"/>
      <c r="E185" s="255"/>
      <c r="F185" s="255"/>
      <c r="G185" s="255"/>
      <c r="I185" s="255"/>
    </row>
    <row r="186" spans="1:9">
      <c r="A186" s="35"/>
      <c r="B186" s="255"/>
      <c r="C186" s="255"/>
      <c r="D186" s="255"/>
      <c r="E186" s="255"/>
      <c r="F186" s="255"/>
      <c r="G186" s="255"/>
      <c r="I186" s="255"/>
    </row>
    <row r="187" spans="1:9">
      <c r="A187" s="35"/>
      <c r="B187" s="255"/>
      <c r="C187" s="255"/>
      <c r="D187" s="255"/>
      <c r="E187" s="255"/>
      <c r="F187" s="255"/>
      <c r="G187" s="255"/>
      <c r="I187" s="255"/>
    </row>
    <row r="188" spans="1:9">
      <c r="A188" s="35"/>
      <c r="B188" s="255"/>
      <c r="C188" s="255"/>
      <c r="D188" s="255"/>
      <c r="E188" s="255"/>
      <c r="F188" s="255"/>
      <c r="G188" s="255"/>
      <c r="I188" s="255"/>
    </row>
    <row r="189" spans="1:9">
      <c r="A189" s="35"/>
      <c r="B189" s="255"/>
      <c r="C189" s="255"/>
      <c r="D189" s="255"/>
      <c r="E189" s="255"/>
      <c r="F189" s="255"/>
      <c r="G189" s="255"/>
      <c r="I189" s="255"/>
    </row>
    <row r="190" spans="1:9">
      <c r="A190" s="35"/>
      <c r="B190" s="255"/>
      <c r="C190" s="255"/>
      <c r="D190" s="255"/>
      <c r="E190" s="255"/>
      <c r="F190" s="255"/>
      <c r="G190" s="255"/>
      <c r="I190" s="255"/>
    </row>
    <row r="191" spans="1:9">
      <c r="A191" s="35"/>
      <c r="B191" s="255"/>
      <c r="C191" s="255"/>
      <c r="D191" s="255"/>
      <c r="E191" s="255"/>
      <c r="F191" s="255"/>
      <c r="G191" s="255"/>
      <c r="I191" s="255"/>
    </row>
    <row r="192" spans="1:9">
      <c r="A192" s="35"/>
      <c r="B192" s="255"/>
      <c r="C192" s="255"/>
      <c r="D192" s="255"/>
      <c r="E192" s="255"/>
      <c r="F192" s="255"/>
      <c r="G192" s="255"/>
      <c r="I192" s="255"/>
    </row>
    <row r="193" spans="1:9">
      <c r="A193" s="35"/>
      <c r="B193" s="255"/>
      <c r="C193" s="255"/>
      <c r="D193" s="255"/>
      <c r="E193" s="255"/>
      <c r="F193" s="255"/>
      <c r="G193" s="255"/>
      <c r="I193" s="255"/>
    </row>
    <row r="194" spans="1:9">
      <c r="A194" s="35"/>
      <c r="B194" s="255"/>
      <c r="C194" s="255"/>
      <c r="D194" s="255"/>
      <c r="E194" s="255"/>
      <c r="F194" s="255"/>
      <c r="G194" s="255"/>
      <c r="I194" s="255"/>
    </row>
    <row r="195" spans="1:9">
      <c r="A195" s="35"/>
      <c r="B195" s="255"/>
      <c r="C195" s="255"/>
      <c r="D195" s="255"/>
      <c r="E195" s="255"/>
      <c r="F195" s="255"/>
      <c r="G195" s="255"/>
      <c r="I195" s="255"/>
    </row>
    <row r="196" spans="1:9">
      <c r="A196" s="35"/>
      <c r="B196" s="255"/>
      <c r="C196" s="255"/>
      <c r="D196" s="255"/>
      <c r="E196" s="255"/>
      <c r="F196" s="255"/>
      <c r="G196" s="255"/>
      <c r="I196" s="255"/>
    </row>
    <row r="197" spans="1:9">
      <c r="A197" s="35"/>
      <c r="B197" s="255"/>
      <c r="C197" s="255"/>
      <c r="D197" s="255"/>
      <c r="E197" s="255"/>
      <c r="F197" s="255"/>
      <c r="G197" s="255"/>
      <c r="I197" s="255"/>
    </row>
    <row r="198" spans="1:9">
      <c r="A198" s="35"/>
      <c r="B198" s="255"/>
      <c r="C198" s="255"/>
      <c r="D198" s="255"/>
      <c r="E198" s="255"/>
      <c r="F198" s="255"/>
      <c r="G198" s="255"/>
      <c r="I198" s="255"/>
    </row>
    <row r="199" spans="1:9">
      <c r="A199" s="35"/>
      <c r="B199" s="255"/>
      <c r="C199" s="255"/>
      <c r="D199" s="255"/>
      <c r="E199" s="255"/>
      <c r="F199" s="255"/>
      <c r="G199" s="255"/>
      <c r="I199" s="255"/>
    </row>
    <row r="200" spans="1:9">
      <c r="A200" s="35"/>
      <c r="B200" s="255"/>
      <c r="C200" s="255"/>
      <c r="D200" s="255"/>
      <c r="E200" s="255"/>
      <c r="F200" s="255"/>
      <c r="G200" s="255"/>
      <c r="I200" s="255"/>
    </row>
    <row r="201" spans="1:9">
      <c r="A201" s="35"/>
      <c r="B201" s="255"/>
      <c r="C201" s="255"/>
      <c r="D201" s="255"/>
      <c r="E201" s="255"/>
      <c r="F201" s="255"/>
      <c r="G201" s="255"/>
      <c r="I201" s="255"/>
    </row>
    <row r="202" spans="1:9">
      <c r="A202" s="35"/>
      <c r="B202" s="255"/>
      <c r="C202" s="255"/>
      <c r="D202" s="255"/>
      <c r="E202" s="255"/>
      <c r="F202" s="255"/>
      <c r="G202" s="255"/>
      <c r="I202" s="255"/>
    </row>
    <row r="203" spans="1:9">
      <c r="A203" s="35"/>
      <c r="B203" s="255"/>
      <c r="C203" s="255"/>
      <c r="D203" s="255"/>
      <c r="E203" s="255"/>
      <c r="F203" s="255"/>
      <c r="G203" s="255"/>
      <c r="I203" s="255"/>
    </row>
    <row r="204" spans="1:9">
      <c r="A204" s="35"/>
      <c r="B204" s="255"/>
      <c r="C204" s="255"/>
      <c r="D204" s="255"/>
      <c r="E204" s="255"/>
      <c r="F204" s="255"/>
      <c r="G204" s="255"/>
      <c r="I204" s="255"/>
    </row>
    <row r="205" spans="1:9">
      <c r="A205" s="35"/>
      <c r="B205" s="255"/>
      <c r="C205" s="255"/>
      <c r="D205" s="255"/>
      <c r="E205" s="255"/>
      <c r="F205" s="255"/>
      <c r="G205" s="255"/>
      <c r="I205" s="255"/>
    </row>
    <row r="206" spans="1:9">
      <c r="A206" s="35"/>
      <c r="B206" s="255"/>
      <c r="C206" s="255"/>
      <c r="D206" s="255"/>
      <c r="E206" s="255"/>
      <c r="F206" s="255"/>
      <c r="G206" s="255"/>
      <c r="I206" s="255"/>
    </row>
    <row r="207" spans="1:9">
      <c r="A207" s="35"/>
      <c r="B207" s="255"/>
      <c r="C207" s="255"/>
      <c r="D207" s="255"/>
      <c r="E207" s="255"/>
      <c r="F207" s="255"/>
      <c r="G207" s="255"/>
      <c r="I207" s="255"/>
    </row>
    <row r="208" spans="1:9">
      <c r="A208" s="35"/>
      <c r="B208" s="255"/>
      <c r="C208" s="255"/>
      <c r="D208" s="255"/>
      <c r="E208" s="255"/>
      <c r="F208" s="255"/>
      <c r="G208" s="255"/>
      <c r="I208" s="255"/>
    </row>
    <row r="209" spans="1:9">
      <c r="A209" s="35"/>
      <c r="B209" s="255"/>
      <c r="C209" s="255"/>
      <c r="D209" s="255"/>
      <c r="E209" s="255"/>
      <c r="F209" s="255"/>
      <c r="G209" s="255"/>
      <c r="I209" s="255"/>
    </row>
    <row r="210" spans="1:9">
      <c r="A210" s="35"/>
      <c r="B210" s="255"/>
      <c r="C210" s="255"/>
      <c r="D210" s="255"/>
      <c r="E210" s="255"/>
      <c r="F210" s="255"/>
      <c r="G210" s="255"/>
      <c r="I210" s="255"/>
    </row>
    <row r="211" spans="1:9">
      <c r="A211" s="35"/>
      <c r="B211" s="255"/>
      <c r="C211" s="255"/>
      <c r="D211" s="255"/>
      <c r="E211" s="255"/>
      <c r="F211" s="255"/>
      <c r="G211" s="255"/>
      <c r="I211" s="255"/>
    </row>
    <row r="212" spans="1:9">
      <c r="A212" s="35"/>
      <c r="B212" s="255"/>
      <c r="C212" s="255"/>
      <c r="D212" s="255"/>
      <c r="E212" s="255"/>
      <c r="F212" s="255"/>
      <c r="G212" s="255"/>
      <c r="I212" s="255"/>
    </row>
    <row r="213" spans="1:9">
      <c r="A213" s="35"/>
      <c r="B213" s="255"/>
      <c r="C213" s="255"/>
      <c r="D213" s="255"/>
      <c r="E213" s="255"/>
      <c r="F213" s="255"/>
      <c r="G213" s="255"/>
      <c r="I213" s="255"/>
    </row>
    <row r="214" spans="1:9">
      <c r="A214" s="35"/>
      <c r="B214" s="255"/>
      <c r="C214" s="255"/>
      <c r="D214" s="255"/>
      <c r="E214" s="255"/>
      <c r="F214" s="255"/>
      <c r="G214" s="255"/>
      <c r="I214" s="255"/>
    </row>
    <row r="215" spans="1:9">
      <c r="A215" s="35"/>
      <c r="B215" s="255"/>
      <c r="C215" s="255"/>
      <c r="D215" s="255"/>
      <c r="E215" s="255"/>
      <c r="F215" s="255"/>
      <c r="G215" s="255"/>
      <c r="I215" s="255"/>
    </row>
    <row r="216" spans="1:9">
      <c r="A216" s="35"/>
      <c r="B216" s="255"/>
      <c r="C216" s="255"/>
      <c r="D216" s="255"/>
      <c r="E216" s="255"/>
      <c r="F216" s="255"/>
      <c r="G216" s="255"/>
      <c r="I216" s="255"/>
    </row>
    <row r="217" spans="1:9">
      <c r="A217" s="35"/>
      <c r="B217" s="255"/>
      <c r="C217" s="255"/>
      <c r="D217" s="255"/>
      <c r="E217" s="255"/>
      <c r="F217" s="255"/>
      <c r="G217" s="255"/>
      <c r="I217" s="255"/>
    </row>
    <row r="218" spans="1:9">
      <c r="A218" s="35"/>
      <c r="B218" s="255"/>
      <c r="C218" s="255"/>
      <c r="D218" s="255"/>
      <c r="E218" s="255"/>
      <c r="F218" s="255"/>
      <c r="G218" s="255"/>
      <c r="I218" s="255"/>
    </row>
    <row r="219" spans="1:9">
      <c r="A219" s="35"/>
      <c r="B219" s="255"/>
      <c r="C219" s="255"/>
      <c r="D219" s="255"/>
      <c r="E219" s="255"/>
      <c r="F219" s="255"/>
      <c r="G219" s="255"/>
      <c r="I219" s="255"/>
    </row>
    <row r="220" spans="1:9">
      <c r="A220" s="35"/>
      <c r="B220" s="255"/>
      <c r="C220" s="255"/>
      <c r="D220" s="255"/>
      <c r="E220" s="255"/>
      <c r="F220" s="255"/>
      <c r="G220" s="255"/>
      <c r="I220" s="255"/>
    </row>
    <row r="221" spans="1:9">
      <c r="A221" s="35"/>
      <c r="B221" s="255"/>
      <c r="C221" s="255"/>
      <c r="D221" s="255"/>
      <c r="E221" s="255"/>
      <c r="F221" s="255"/>
      <c r="G221" s="255"/>
      <c r="I221" s="255"/>
    </row>
    <row r="222" spans="1:9">
      <c r="A222" s="35"/>
      <c r="B222" s="255"/>
      <c r="C222" s="255"/>
      <c r="D222" s="255"/>
      <c r="E222" s="255"/>
      <c r="F222" s="255"/>
      <c r="G222" s="255"/>
      <c r="I222" s="255"/>
    </row>
    <row r="223" spans="1:9">
      <c r="A223" s="35"/>
      <c r="B223" s="255"/>
      <c r="C223" s="255"/>
      <c r="D223" s="255"/>
      <c r="E223" s="255"/>
      <c r="F223" s="255"/>
      <c r="G223" s="255"/>
      <c r="I223" s="255"/>
    </row>
    <row r="224" spans="1:9">
      <c r="A224" s="35"/>
      <c r="B224" s="255"/>
      <c r="C224" s="255"/>
      <c r="D224" s="255"/>
      <c r="E224" s="255"/>
      <c r="F224" s="255"/>
      <c r="G224" s="255"/>
      <c r="I224" s="255"/>
    </row>
    <row r="225" spans="1:9">
      <c r="A225" s="35"/>
      <c r="B225" s="255"/>
      <c r="C225" s="255"/>
      <c r="D225" s="255"/>
      <c r="E225" s="255"/>
      <c r="F225" s="255"/>
      <c r="G225" s="255"/>
      <c r="I225" s="255"/>
    </row>
    <row r="226" spans="1:9">
      <c r="A226" s="35"/>
      <c r="B226" s="255"/>
      <c r="C226" s="255"/>
      <c r="D226" s="255"/>
      <c r="E226" s="255"/>
      <c r="F226" s="255"/>
      <c r="G226" s="255"/>
      <c r="I226" s="255"/>
    </row>
    <row r="227" spans="1:9">
      <c r="A227" s="35"/>
      <c r="B227" s="255"/>
      <c r="C227" s="255"/>
      <c r="D227" s="255"/>
      <c r="E227" s="255"/>
      <c r="F227" s="255"/>
      <c r="G227" s="255"/>
      <c r="I227" s="255"/>
    </row>
    <row r="228" spans="1:9">
      <c r="A228" s="35"/>
      <c r="B228" s="255"/>
      <c r="C228" s="255"/>
      <c r="D228" s="255"/>
      <c r="E228" s="255"/>
      <c r="F228" s="255"/>
      <c r="G228" s="255"/>
      <c r="I228" s="255"/>
    </row>
    <row r="229" spans="1:9">
      <c r="A229" s="35"/>
      <c r="B229" s="255"/>
      <c r="C229" s="255"/>
      <c r="D229" s="255"/>
      <c r="E229" s="255"/>
      <c r="F229" s="255"/>
      <c r="G229" s="255"/>
      <c r="I229" s="255"/>
    </row>
    <row r="230" spans="1:9">
      <c r="A230" s="35"/>
      <c r="B230" s="255"/>
      <c r="C230" s="255"/>
      <c r="D230" s="255"/>
      <c r="E230" s="255"/>
      <c r="F230" s="255"/>
      <c r="G230" s="255"/>
      <c r="I230" s="255"/>
    </row>
    <row r="231" spans="1:9">
      <c r="A231" s="35"/>
      <c r="B231" s="255"/>
      <c r="C231" s="255"/>
      <c r="D231" s="255"/>
      <c r="E231" s="255"/>
      <c r="F231" s="255"/>
      <c r="G231" s="255"/>
      <c r="I231" s="255"/>
    </row>
    <row r="232" spans="1:9">
      <c r="A232" s="35"/>
      <c r="B232" s="255"/>
      <c r="C232" s="255"/>
      <c r="D232" s="255"/>
      <c r="E232" s="255"/>
      <c r="F232" s="255"/>
      <c r="G232" s="255"/>
      <c r="I232" s="255"/>
    </row>
    <row r="233" spans="1:9">
      <c r="A233" s="35"/>
      <c r="B233" s="255"/>
      <c r="C233" s="255"/>
      <c r="D233" s="255"/>
      <c r="E233" s="255"/>
      <c r="F233" s="255"/>
      <c r="G233" s="255"/>
      <c r="I233" s="255"/>
    </row>
    <row r="234" spans="1:9">
      <c r="A234" s="35"/>
      <c r="B234" s="255"/>
      <c r="C234" s="255"/>
      <c r="D234" s="255"/>
      <c r="E234" s="255"/>
      <c r="F234" s="255"/>
      <c r="G234" s="255"/>
      <c r="I234" s="255"/>
    </row>
    <row r="235" spans="1:9">
      <c r="A235" s="35"/>
      <c r="B235" s="255"/>
      <c r="C235" s="255"/>
      <c r="D235" s="255"/>
      <c r="E235" s="255"/>
      <c r="F235" s="255"/>
      <c r="G235" s="255"/>
      <c r="I235" s="255"/>
    </row>
    <row r="236" spans="1:9">
      <c r="A236" s="35"/>
      <c r="B236" s="255"/>
      <c r="C236" s="255"/>
      <c r="D236" s="255"/>
      <c r="E236" s="255"/>
      <c r="F236" s="255"/>
      <c r="G236" s="255"/>
      <c r="I236" s="255"/>
    </row>
    <row r="237" spans="1:9">
      <c r="A237" s="35"/>
      <c r="B237" s="255"/>
      <c r="C237" s="255"/>
      <c r="D237" s="255"/>
      <c r="E237" s="255"/>
      <c r="F237" s="255"/>
      <c r="G237" s="255"/>
      <c r="I237" s="255"/>
    </row>
    <row r="238" spans="1:9">
      <c r="A238" s="35"/>
      <c r="B238" s="255"/>
      <c r="C238" s="255"/>
      <c r="D238" s="255"/>
      <c r="E238" s="255"/>
      <c r="F238" s="255"/>
      <c r="G238" s="255"/>
      <c r="I238" s="255"/>
    </row>
    <row r="239" spans="1:9">
      <c r="A239" s="35"/>
      <c r="B239" s="255"/>
      <c r="C239" s="255"/>
      <c r="D239" s="255"/>
      <c r="E239" s="255"/>
      <c r="F239" s="255"/>
      <c r="G239" s="255"/>
      <c r="I239" s="255"/>
    </row>
    <row r="240" spans="1:9">
      <c r="A240" s="35"/>
      <c r="B240" s="255"/>
      <c r="C240" s="255"/>
      <c r="D240" s="255"/>
      <c r="E240" s="255"/>
      <c r="F240" s="255"/>
      <c r="G240" s="255"/>
      <c r="I240" s="255"/>
    </row>
    <row r="241" spans="1:9">
      <c r="A241" s="35"/>
      <c r="B241" s="255"/>
      <c r="C241" s="255"/>
      <c r="D241" s="255"/>
      <c r="E241" s="255"/>
      <c r="F241" s="255"/>
      <c r="G241" s="255"/>
      <c r="I241" s="255"/>
    </row>
    <row r="242" spans="1:9">
      <c r="A242" s="35"/>
      <c r="B242" s="255"/>
      <c r="C242" s="255"/>
      <c r="D242" s="255"/>
      <c r="E242" s="255"/>
      <c r="F242" s="255"/>
      <c r="G242" s="255"/>
      <c r="I242" s="255"/>
    </row>
    <row r="243" spans="1:9">
      <c r="A243" s="35"/>
      <c r="B243" s="255"/>
      <c r="C243" s="255"/>
      <c r="D243" s="255"/>
      <c r="E243" s="255"/>
      <c r="F243" s="255"/>
      <c r="G243" s="255"/>
      <c r="I243" s="255"/>
    </row>
    <row r="244" spans="1:9">
      <c r="A244" s="35"/>
      <c r="B244" s="255"/>
      <c r="C244" s="255"/>
      <c r="D244" s="255"/>
      <c r="E244" s="255"/>
      <c r="F244" s="255"/>
      <c r="G244" s="255"/>
      <c r="I244" s="255"/>
    </row>
    <row r="245" spans="1:9">
      <c r="A245" s="35"/>
      <c r="B245" s="255"/>
      <c r="C245" s="255"/>
      <c r="D245" s="255"/>
      <c r="E245" s="255"/>
      <c r="F245" s="255"/>
      <c r="G245" s="255"/>
      <c r="I245" s="255"/>
    </row>
    <row r="246" spans="1:9">
      <c r="A246" s="35"/>
      <c r="B246" s="255"/>
      <c r="C246" s="255"/>
      <c r="D246" s="255"/>
      <c r="E246" s="255"/>
      <c r="F246" s="255"/>
      <c r="G246" s="255"/>
      <c r="I246" s="255"/>
    </row>
    <row r="247" spans="1:9">
      <c r="A247" s="35"/>
    </row>
    <row r="248" spans="1:9">
      <c r="A248" s="35"/>
    </row>
    <row r="249" spans="1:9">
      <c r="A249" s="35"/>
    </row>
    <row r="250" spans="1:9">
      <c r="A250" s="35"/>
    </row>
    <row r="251" spans="1:9">
      <c r="A251" s="35"/>
    </row>
    <row r="252" spans="1:9">
      <c r="A252" s="35"/>
    </row>
    <row r="253" spans="1:9">
      <c r="A253" s="35"/>
    </row>
    <row r="254" spans="1:9">
      <c r="A254" s="35"/>
    </row>
    <row r="255" spans="1:9">
      <c r="A255" s="35"/>
    </row>
    <row r="256" spans="1:9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30" zoomScaleNormal="130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C6" sqref="A6:H33"/>
    </sheetView>
  </sheetViews>
  <sheetFormatPr defaultRowHeight="18.75"/>
  <cols>
    <col min="1" max="1" width="57.85546875" style="30" customWidth="1"/>
    <col min="2" max="2" width="18" style="33" customWidth="1"/>
    <col min="3" max="4" width="14.7109375" style="33" customWidth="1"/>
    <col min="5" max="5" width="14.42578125" style="33" customWidth="1"/>
    <col min="6" max="6" width="14" style="33" customWidth="1"/>
    <col min="7" max="7" width="14.42578125" style="33" customWidth="1"/>
    <col min="8" max="8" width="13.85546875" style="219" customWidth="1"/>
    <col min="9" max="9" width="23.85546875" style="30" customWidth="1"/>
    <col min="10" max="10" width="9.5703125" style="30" customWidth="1"/>
    <col min="11" max="16384" width="9.140625" style="30"/>
  </cols>
  <sheetData>
    <row r="1" spans="1:8" ht="45" customHeight="1">
      <c r="A1" s="434" t="s">
        <v>119</v>
      </c>
      <c r="B1" s="434"/>
      <c r="C1" s="434"/>
      <c r="D1" s="434"/>
      <c r="E1" s="434"/>
      <c r="F1" s="434"/>
      <c r="G1" s="434"/>
      <c r="H1" s="434"/>
    </row>
    <row r="2" spans="1:8" ht="50.25" customHeight="1">
      <c r="A2" s="406" t="s">
        <v>203</v>
      </c>
      <c r="B2" s="435" t="s">
        <v>15</v>
      </c>
      <c r="C2" s="407" t="s">
        <v>449</v>
      </c>
      <c r="D2" s="407"/>
      <c r="E2" s="406" t="s">
        <v>493</v>
      </c>
      <c r="F2" s="406"/>
      <c r="G2" s="406"/>
      <c r="H2" s="406"/>
    </row>
    <row r="3" spans="1:8" ht="69.75" customHeight="1">
      <c r="A3" s="406"/>
      <c r="B3" s="435"/>
      <c r="C3" s="264" t="s">
        <v>482</v>
      </c>
      <c r="D3" s="264" t="s">
        <v>483</v>
      </c>
      <c r="E3" s="42" t="s">
        <v>491</v>
      </c>
      <c r="F3" s="42" t="s">
        <v>492</v>
      </c>
      <c r="G3" s="42" t="s">
        <v>198</v>
      </c>
      <c r="H3" s="216" t="s">
        <v>199</v>
      </c>
    </row>
    <row r="4" spans="1:8" ht="11.25" customHeight="1">
      <c r="A4" s="85">
        <v>1</v>
      </c>
      <c r="B4" s="243">
        <v>2</v>
      </c>
      <c r="C4" s="85">
        <v>3</v>
      </c>
      <c r="D4" s="85">
        <v>4</v>
      </c>
      <c r="E4" s="85">
        <v>5</v>
      </c>
      <c r="F4" s="243">
        <v>6</v>
      </c>
      <c r="G4" s="85">
        <v>7</v>
      </c>
      <c r="H4" s="220">
        <v>8</v>
      </c>
    </row>
    <row r="5" spans="1:8" ht="28.5" customHeight="1">
      <c r="A5" s="437" t="s">
        <v>115</v>
      </c>
      <c r="B5" s="437"/>
      <c r="C5" s="437"/>
      <c r="D5" s="437"/>
      <c r="E5" s="437"/>
      <c r="F5" s="437"/>
      <c r="G5" s="437"/>
      <c r="H5" s="437"/>
    </row>
    <row r="6" spans="1:8" ht="56.25" customHeight="1">
      <c r="A6" s="31" t="s">
        <v>53</v>
      </c>
      <c r="B6" s="310">
        <v>2000</v>
      </c>
      <c r="C6" s="68">
        <v>271</v>
      </c>
      <c r="D6" s="68">
        <v>354</v>
      </c>
      <c r="E6" s="68">
        <v>292</v>
      </c>
      <c r="F6" s="68">
        <v>354</v>
      </c>
      <c r="G6" s="69">
        <f>F6-E6</f>
        <v>62</v>
      </c>
      <c r="H6" s="335">
        <f>F6/E6*100</f>
        <v>121.23287671232876</v>
      </c>
    </row>
    <row r="7" spans="1:8" ht="28.5" customHeight="1">
      <c r="A7" s="31" t="s">
        <v>271</v>
      </c>
      <c r="B7" s="310">
        <v>2010</v>
      </c>
      <c r="C7" s="68">
        <v>-15</v>
      </c>
      <c r="D7" s="68">
        <v>-15</v>
      </c>
      <c r="E7" s="68">
        <v>-4</v>
      </c>
      <c r="F7" s="68">
        <v>-15</v>
      </c>
      <c r="G7" s="69">
        <f t="shared" ref="G7:G14" si="0">F7-E7</f>
        <v>-11</v>
      </c>
      <c r="H7" s="335">
        <f t="shared" ref="H7:H30" si="1">F7/E7*100</f>
        <v>375</v>
      </c>
    </row>
    <row r="8" spans="1:8" ht="24" customHeight="1">
      <c r="A8" s="309" t="s">
        <v>139</v>
      </c>
      <c r="B8" s="310">
        <v>2020</v>
      </c>
      <c r="C8" s="68"/>
      <c r="D8" s="68"/>
      <c r="E8" s="68"/>
      <c r="F8" s="68"/>
      <c r="G8" s="69">
        <f t="shared" si="0"/>
        <v>0</v>
      </c>
      <c r="H8" s="335" t="e">
        <f t="shared" si="1"/>
        <v>#DIV/0!</v>
      </c>
    </row>
    <row r="9" spans="1:8" s="32" customFormat="1" ht="22.5" customHeight="1">
      <c r="A9" s="31" t="s">
        <v>64</v>
      </c>
      <c r="B9" s="310">
        <v>2030</v>
      </c>
      <c r="C9" s="68" t="s">
        <v>253</v>
      </c>
      <c r="D9" s="68" t="s">
        <v>253</v>
      </c>
      <c r="E9" s="68" t="s">
        <v>253</v>
      </c>
      <c r="F9" s="68" t="s">
        <v>253</v>
      </c>
      <c r="G9" s="69" t="e">
        <f t="shared" si="0"/>
        <v>#VALUE!</v>
      </c>
      <c r="H9" s="335" t="e">
        <f t="shared" si="1"/>
        <v>#VALUE!</v>
      </c>
    </row>
    <row r="10" spans="1:8" ht="18" customHeight="1">
      <c r="A10" s="345" t="s">
        <v>101</v>
      </c>
      <c r="B10" s="346">
        <v>2031</v>
      </c>
      <c r="C10" s="332" t="s">
        <v>253</v>
      </c>
      <c r="D10" s="332" t="s">
        <v>253</v>
      </c>
      <c r="E10" s="332" t="s">
        <v>253</v>
      </c>
      <c r="F10" s="332" t="s">
        <v>253</v>
      </c>
      <c r="G10" s="69" t="e">
        <f t="shared" si="0"/>
        <v>#VALUE!</v>
      </c>
      <c r="H10" s="335" t="e">
        <f t="shared" si="1"/>
        <v>#VALUE!</v>
      </c>
    </row>
    <row r="11" spans="1:8" ht="23.25" customHeight="1">
      <c r="A11" s="31" t="s">
        <v>24</v>
      </c>
      <c r="B11" s="310">
        <v>2040</v>
      </c>
      <c r="C11" s="68" t="s">
        <v>253</v>
      </c>
      <c r="D11" s="68" t="s">
        <v>253</v>
      </c>
      <c r="E11" s="68" t="s">
        <v>253</v>
      </c>
      <c r="F11" s="68" t="s">
        <v>253</v>
      </c>
      <c r="G11" s="69" t="e">
        <f t="shared" si="0"/>
        <v>#VALUE!</v>
      </c>
      <c r="H11" s="335" t="e">
        <f t="shared" si="1"/>
        <v>#VALUE!</v>
      </c>
    </row>
    <row r="12" spans="1:8" ht="23.25" customHeight="1">
      <c r="A12" s="31" t="s">
        <v>517</v>
      </c>
      <c r="B12" s="310">
        <v>2050</v>
      </c>
      <c r="C12" s="68" t="s">
        <v>253</v>
      </c>
      <c r="D12" s="68" t="s">
        <v>253</v>
      </c>
      <c r="E12" s="68" t="s">
        <v>253</v>
      </c>
      <c r="F12" s="68" t="s">
        <v>253</v>
      </c>
      <c r="G12" s="69" t="e">
        <f t="shared" si="0"/>
        <v>#VALUE!</v>
      </c>
      <c r="H12" s="335" t="e">
        <f t="shared" si="1"/>
        <v>#VALUE!</v>
      </c>
    </row>
    <row r="13" spans="1:8" ht="22.5" customHeight="1">
      <c r="A13" s="31" t="s">
        <v>518</v>
      </c>
      <c r="B13" s="310">
        <v>2060</v>
      </c>
      <c r="C13" s="68" t="s">
        <v>253</v>
      </c>
      <c r="D13" s="68" t="s">
        <v>253</v>
      </c>
      <c r="E13" s="68" t="s">
        <v>253</v>
      </c>
      <c r="F13" s="68" t="s">
        <v>253</v>
      </c>
      <c r="G13" s="69" t="e">
        <f t="shared" si="0"/>
        <v>#VALUE!</v>
      </c>
      <c r="H13" s="335" t="e">
        <f t="shared" si="1"/>
        <v>#VALUE!</v>
      </c>
    </row>
    <row r="14" spans="1:8" ht="43.5" customHeight="1">
      <c r="A14" s="347" t="s">
        <v>54</v>
      </c>
      <c r="B14" s="348">
        <v>2070</v>
      </c>
      <c r="C14" s="69">
        <f>SUM(C6,C7,C8,C9,C11,C12,C13)+'1. Фін результат'!C70</f>
        <v>353.20000000000039</v>
      </c>
      <c r="D14" s="69">
        <f>SUM(D6,D7,D8,D9,D11,D12,D13)+'1. Фін результат'!D70</f>
        <v>441</v>
      </c>
      <c r="E14" s="69">
        <f>SUM(E6,E7,E8,E9,E11,E12,E13)+'1. Фін результат'!E70</f>
        <v>308</v>
      </c>
      <c r="F14" s="69">
        <f>SUM(F6,F7,F8,F9,F11,F12,F13)+'1. Фін результат'!F70</f>
        <v>441.29999999999927</v>
      </c>
      <c r="G14" s="69">
        <f t="shared" si="0"/>
        <v>133.29999999999927</v>
      </c>
      <c r="H14" s="335">
        <f t="shared" si="1"/>
        <v>143.27922077922054</v>
      </c>
    </row>
    <row r="15" spans="1:8" ht="45.75" customHeight="1">
      <c r="A15" s="437" t="s">
        <v>116</v>
      </c>
      <c r="B15" s="437"/>
      <c r="C15" s="437"/>
      <c r="D15" s="437"/>
      <c r="E15" s="437"/>
      <c r="F15" s="437"/>
      <c r="G15" s="437"/>
      <c r="H15" s="437"/>
    </row>
    <row r="16" spans="1:8" ht="30.75" customHeight="1">
      <c r="A16" s="31" t="s">
        <v>271</v>
      </c>
      <c r="B16" s="310">
        <v>2100</v>
      </c>
      <c r="C16" s="68">
        <v>-15</v>
      </c>
      <c r="D16" s="68">
        <v>-15</v>
      </c>
      <c r="E16" s="68">
        <v>-4</v>
      </c>
      <c r="F16" s="68">
        <v>-15</v>
      </c>
      <c r="G16" s="69">
        <f>F16-E16</f>
        <v>-11</v>
      </c>
      <c r="H16" s="335">
        <f t="shared" si="1"/>
        <v>375</v>
      </c>
    </row>
    <row r="17" spans="1:9" s="32" customFormat="1" ht="27" customHeight="1">
      <c r="A17" s="31" t="s">
        <v>118</v>
      </c>
      <c r="B17" s="85">
        <v>2110</v>
      </c>
      <c r="C17" s="68">
        <v>-22</v>
      </c>
      <c r="D17" s="68">
        <v>-22</v>
      </c>
      <c r="E17" s="68">
        <v>-4</v>
      </c>
      <c r="F17" s="68">
        <v>-22</v>
      </c>
      <c r="G17" s="69">
        <f>F17-E17</f>
        <v>-18</v>
      </c>
      <c r="H17" s="335">
        <f t="shared" si="1"/>
        <v>550</v>
      </c>
      <c r="I17" s="30"/>
    </row>
    <row r="18" spans="1:9" ht="57" customHeight="1">
      <c r="A18" s="31" t="s">
        <v>244</v>
      </c>
      <c r="B18" s="85">
        <v>2120</v>
      </c>
      <c r="C18" s="68">
        <v>-123</v>
      </c>
      <c r="D18" s="68">
        <v>-134</v>
      </c>
      <c r="E18" s="68">
        <v>-115</v>
      </c>
      <c r="F18" s="68">
        <v>-134</v>
      </c>
      <c r="G18" s="69">
        <f>F18-E18</f>
        <v>-19</v>
      </c>
      <c r="H18" s="335">
        <f t="shared" si="1"/>
        <v>116.52173913043478</v>
      </c>
    </row>
    <row r="19" spans="1:9" ht="60" customHeight="1">
      <c r="A19" s="31" t="s">
        <v>245</v>
      </c>
      <c r="B19" s="85">
        <v>2130</v>
      </c>
      <c r="C19" s="68" t="s">
        <v>253</v>
      </c>
      <c r="D19" s="68" t="s">
        <v>253</v>
      </c>
      <c r="E19" s="68" t="s">
        <v>253</v>
      </c>
      <c r="F19" s="68" t="s">
        <v>253</v>
      </c>
      <c r="G19" s="69" t="e">
        <f>F19-E19</f>
        <v>#VALUE!</v>
      </c>
      <c r="H19" s="335" t="e">
        <f t="shared" si="1"/>
        <v>#VALUE!</v>
      </c>
    </row>
    <row r="20" spans="1:9" s="34" customFormat="1" ht="60" customHeight="1">
      <c r="A20" s="303" t="s">
        <v>180</v>
      </c>
      <c r="B20" s="349">
        <v>2140</v>
      </c>
      <c r="C20" s="69">
        <f>SUM(C21:C25,C28,C29)</f>
        <v>-315</v>
      </c>
      <c r="D20" s="69">
        <f>SUM(D21:D25,D28,D29)</f>
        <v>-229</v>
      </c>
      <c r="E20" s="69">
        <f>SUM(E21:E25)+SUM(E27:E29)</f>
        <v>-286</v>
      </c>
      <c r="F20" s="69">
        <f>SUM(F21:F25,F28,F29)</f>
        <v>-229</v>
      </c>
      <c r="G20" s="69">
        <f t="shared" ref="G20:G31" si="2">F20-E20</f>
        <v>57</v>
      </c>
      <c r="H20" s="335">
        <f t="shared" si="1"/>
        <v>80.069930069930066</v>
      </c>
      <c r="I20" s="30"/>
    </row>
    <row r="21" spans="1:9" ht="27" customHeight="1">
      <c r="A21" s="31" t="s">
        <v>75</v>
      </c>
      <c r="B21" s="85">
        <v>2141</v>
      </c>
      <c r="C21" s="68"/>
      <c r="D21" s="68"/>
      <c r="E21" s="68"/>
      <c r="F21" s="68"/>
      <c r="G21" s="69">
        <f t="shared" si="2"/>
        <v>0</v>
      </c>
      <c r="H21" s="335" t="e">
        <f t="shared" si="1"/>
        <v>#DIV/0!</v>
      </c>
    </row>
    <row r="22" spans="1:9" ht="24.75" customHeight="1">
      <c r="A22" s="31" t="s">
        <v>89</v>
      </c>
      <c r="B22" s="85">
        <v>2142</v>
      </c>
      <c r="C22" s="68"/>
      <c r="D22" s="68"/>
      <c r="E22" s="68"/>
      <c r="F22" s="68"/>
      <c r="G22" s="69">
        <f t="shared" si="2"/>
        <v>0</v>
      </c>
      <c r="H22" s="335" t="e">
        <f t="shared" si="1"/>
        <v>#DIV/0!</v>
      </c>
    </row>
    <row r="23" spans="1:9" ht="24.75" customHeight="1">
      <c r="A23" s="31" t="s">
        <v>84</v>
      </c>
      <c r="B23" s="85">
        <v>2143</v>
      </c>
      <c r="C23" s="68"/>
      <c r="D23" s="68"/>
      <c r="E23" s="68"/>
      <c r="F23" s="68"/>
      <c r="G23" s="69">
        <f t="shared" si="2"/>
        <v>0</v>
      </c>
      <c r="H23" s="335" t="e">
        <f t="shared" si="1"/>
        <v>#DIV/0!</v>
      </c>
    </row>
    <row r="24" spans="1:9" ht="24.75" customHeight="1">
      <c r="A24" s="31" t="s">
        <v>73</v>
      </c>
      <c r="B24" s="85">
        <v>2144</v>
      </c>
      <c r="C24" s="68">
        <v>-219</v>
      </c>
      <c r="D24" s="68">
        <v>-203</v>
      </c>
      <c r="E24" s="68">
        <v>-248</v>
      </c>
      <c r="F24" s="68">
        <v>-203</v>
      </c>
      <c r="G24" s="69">
        <f>F24-E24</f>
        <v>45</v>
      </c>
      <c r="H24" s="335">
        <f>F24/E24*100</f>
        <v>81.854838709677423</v>
      </c>
    </row>
    <row r="25" spans="1:9" s="32" customFormat="1" ht="28.5" customHeight="1">
      <c r="A25" s="31" t="s">
        <v>130</v>
      </c>
      <c r="B25" s="85">
        <v>2145</v>
      </c>
      <c r="C25" s="69">
        <f>SUM(C26:C27)</f>
        <v>0</v>
      </c>
      <c r="D25" s="69">
        <f>SUM(D26:D27)</f>
        <v>0</v>
      </c>
      <c r="E25" s="69">
        <f>SUM(E26:E27)</f>
        <v>0</v>
      </c>
      <c r="F25" s="69">
        <f>SUM(F26:F27)</f>
        <v>0</v>
      </c>
      <c r="G25" s="69">
        <f t="shared" si="2"/>
        <v>0</v>
      </c>
      <c r="H25" s="335" t="e">
        <f t="shared" si="1"/>
        <v>#DIV/0!</v>
      </c>
    </row>
    <row r="26" spans="1:9" ht="47.25" customHeight="1">
      <c r="A26" s="345" t="s">
        <v>102</v>
      </c>
      <c r="B26" s="350" t="s">
        <v>161</v>
      </c>
      <c r="C26" s="332"/>
      <c r="D26" s="332"/>
      <c r="E26" s="332"/>
      <c r="F26" s="332"/>
      <c r="G26" s="351">
        <f t="shared" si="2"/>
        <v>0</v>
      </c>
      <c r="H26" s="335" t="e">
        <f t="shared" si="1"/>
        <v>#DIV/0!</v>
      </c>
    </row>
    <row r="27" spans="1:9" ht="21.75" customHeight="1">
      <c r="A27" s="345" t="s">
        <v>25</v>
      </c>
      <c r="B27" s="350" t="s">
        <v>162</v>
      </c>
      <c r="C27" s="332"/>
      <c r="D27" s="332"/>
      <c r="E27" s="332"/>
      <c r="F27" s="332"/>
      <c r="G27" s="351">
        <f>F27-E27</f>
        <v>0</v>
      </c>
      <c r="H27" s="335" t="e">
        <f>F27/E27*100</f>
        <v>#DIV/0!</v>
      </c>
    </row>
    <row r="28" spans="1:9" s="32" customFormat="1" ht="25.5" customHeight="1">
      <c r="A28" s="31" t="s">
        <v>519</v>
      </c>
      <c r="B28" s="85">
        <v>2146</v>
      </c>
      <c r="C28" s="68">
        <v>-5</v>
      </c>
      <c r="D28" s="68">
        <v>-6</v>
      </c>
      <c r="E28" s="68">
        <v>-6</v>
      </c>
      <c r="F28" s="68">
        <v>-6</v>
      </c>
      <c r="G28" s="69">
        <f t="shared" si="2"/>
        <v>0</v>
      </c>
      <c r="H28" s="335">
        <f t="shared" si="1"/>
        <v>100</v>
      </c>
    </row>
    <row r="29" spans="1:9" ht="27" customHeight="1">
      <c r="A29" s="31" t="s">
        <v>520</v>
      </c>
      <c r="B29" s="85">
        <v>2147</v>
      </c>
      <c r="C29" s="68">
        <v>-91</v>
      </c>
      <c r="D29" s="68">
        <v>-20</v>
      </c>
      <c r="E29" s="68">
        <v>-32</v>
      </c>
      <c r="F29" s="68">
        <v>-20</v>
      </c>
      <c r="G29" s="69">
        <f t="shared" si="2"/>
        <v>12</v>
      </c>
      <c r="H29" s="335">
        <f t="shared" si="1"/>
        <v>62.5</v>
      </c>
    </row>
    <row r="30" spans="1:9" s="32" customFormat="1" ht="42" customHeight="1">
      <c r="A30" s="31" t="s">
        <v>74</v>
      </c>
      <c r="B30" s="85">
        <v>2150</v>
      </c>
      <c r="C30" s="68">
        <v>-282</v>
      </c>
      <c r="D30" s="68">
        <v>-253</v>
      </c>
      <c r="E30" s="68">
        <v>-302</v>
      </c>
      <c r="F30" s="68">
        <v>-253</v>
      </c>
      <c r="G30" s="69">
        <f t="shared" si="2"/>
        <v>49</v>
      </c>
      <c r="H30" s="335">
        <f t="shared" si="1"/>
        <v>83.774834437086085</v>
      </c>
    </row>
    <row r="31" spans="1:9" s="32" customFormat="1" ht="36.75" customHeight="1">
      <c r="A31" s="352" t="s">
        <v>190</v>
      </c>
      <c r="B31" s="353">
        <v>2200</v>
      </c>
      <c r="C31" s="69">
        <f>SUM(C16,C17:C19,C20,C30)</f>
        <v>-757</v>
      </c>
      <c r="D31" s="69">
        <f>SUM(D16,D17:D19,D20,D30)</f>
        <v>-653</v>
      </c>
      <c r="E31" s="69">
        <f>SUM(E16,E17:E19,E20,E30)</f>
        <v>-711</v>
      </c>
      <c r="F31" s="69">
        <f>SUM(F16,F17:F19,F20,F30)</f>
        <v>-653</v>
      </c>
      <c r="G31" s="69">
        <f t="shared" si="2"/>
        <v>58</v>
      </c>
      <c r="H31" s="335">
        <f>F31/E31*100</f>
        <v>91.842475386779185</v>
      </c>
      <c r="I31" s="30"/>
    </row>
    <row r="32" spans="1:9" s="32" customFormat="1" ht="10.5" customHeight="1">
      <c r="A32" s="41"/>
      <c r="B32" s="33"/>
      <c r="C32" s="33"/>
      <c r="D32" s="33"/>
      <c r="E32" s="33"/>
      <c r="F32" s="33"/>
      <c r="G32" s="33"/>
      <c r="H32" s="219"/>
    </row>
    <row r="33" spans="1:10" s="2" customFormat="1" ht="33" customHeight="1">
      <c r="A33" s="76" t="s">
        <v>521</v>
      </c>
      <c r="B33" s="394" t="s">
        <v>291</v>
      </c>
      <c r="C33" s="394"/>
      <c r="D33" s="299"/>
      <c r="E33" s="78"/>
      <c r="F33" s="401" t="s">
        <v>467</v>
      </c>
      <c r="G33" s="401"/>
      <c r="H33" s="401"/>
    </row>
    <row r="34" spans="1:10" s="1" customFormat="1">
      <c r="A34" s="278" t="s">
        <v>235</v>
      </c>
      <c r="B34" s="280"/>
      <c r="C34" s="278" t="s">
        <v>294</v>
      </c>
      <c r="D34" s="278"/>
      <c r="E34" s="280"/>
      <c r="F34" s="436" t="s">
        <v>236</v>
      </c>
      <c r="G34" s="436"/>
      <c r="H34" s="436"/>
    </row>
    <row r="35" spans="1:10" s="33" customFormat="1">
      <c r="A35" s="284"/>
      <c r="B35" s="282"/>
      <c r="C35" s="282"/>
      <c r="D35" s="282"/>
      <c r="E35" s="282"/>
      <c r="F35" s="282"/>
      <c r="G35" s="282"/>
      <c r="H35" s="283"/>
      <c r="I35" s="30"/>
      <c r="J35" s="30"/>
    </row>
    <row r="36" spans="1:10" s="33" customFormat="1">
      <c r="A36" s="284"/>
      <c r="B36" s="282"/>
      <c r="C36" s="282"/>
      <c r="D36" s="282"/>
      <c r="E36" s="282"/>
      <c r="F36" s="282"/>
      <c r="G36" s="282"/>
      <c r="H36" s="283"/>
      <c r="I36" s="30"/>
      <c r="J36" s="30"/>
    </row>
    <row r="37" spans="1:10" s="33" customFormat="1">
      <c r="A37" s="284"/>
      <c r="B37" s="282"/>
      <c r="C37" s="282"/>
      <c r="D37" s="282"/>
      <c r="E37" s="282"/>
      <c r="F37" s="282"/>
      <c r="G37" s="282"/>
      <c r="H37" s="283"/>
      <c r="I37" s="30"/>
      <c r="J37" s="30"/>
    </row>
    <row r="38" spans="1:10" s="33" customFormat="1">
      <c r="A38" s="284"/>
      <c r="B38" s="282"/>
      <c r="C38" s="282"/>
      <c r="D38" s="282"/>
      <c r="E38" s="282"/>
      <c r="F38" s="282"/>
      <c r="G38" s="282"/>
      <c r="H38" s="283"/>
      <c r="I38" s="30"/>
      <c r="J38" s="30"/>
    </row>
    <row r="39" spans="1:10" s="33" customFormat="1">
      <c r="A39" s="284"/>
      <c r="B39" s="282"/>
      <c r="C39" s="282"/>
      <c r="D39" s="282"/>
      <c r="E39" s="282"/>
      <c r="F39" s="282"/>
      <c r="G39" s="282"/>
      <c r="H39" s="283"/>
      <c r="I39" s="30"/>
      <c r="J39" s="30"/>
    </row>
    <row r="40" spans="1:10" s="33" customFormat="1">
      <c r="A40" s="38"/>
      <c r="H40" s="219"/>
      <c r="I40" s="30"/>
      <c r="J40" s="30"/>
    </row>
    <row r="41" spans="1:10" s="33" customFormat="1">
      <c r="A41" s="38"/>
      <c r="H41" s="219"/>
      <c r="I41" s="30"/>
      <c r="J41" s="30"/>
    </row>
    <row r="42" spans="1:10" s="33" customFormat="1">
      <c r="A42" s="38"/>
      <c r="H42" s="219"/>
      <c r="I42" s="30"/>
      <c r="J42" s="30"/>
    </row>
    <row r="43" spans="1:10" s="33" customFormat="1">
      <c r="A43" s="38"/>
      <c r="H43" s="219"/>
      <c r="I43" s="30"/>
      <c r="J43" s="30"/>
    </row>
    <row r="44" spans="1:10" s="33" customFormat="1">
      <c r="A44" s="38"/>
      <c r="H44" s="219"/>
      <c r="I44" s="30"/>
      <c r="J44" s="30"/>
    </row>
    <row r="45" spans="1:10" s="33" customFormat="1">
      <c r="A45" s="38"/>
      <c r="H45" s="219"/>
      <c r="I45" s="30"/>
      <c r="J45" s="30"/>
    </row>
    <row r="46" spans="1:10" s="33" customFormat="1">
      <c r="A46" s="38"/>
      <c r="H46" s="219"/>
      <c r="I46" s="30"/>
      <c r="J46" s="30"/>
    </row>
    <row r="47" spans="1:10" s="33" customFormat="1">
      <c r="A47" s="38"/>
      <c r="H47" s="219"/>
      <c r="I47" s="30"/>
      <c r="J47" s="30"/>
    </row>
    <row r="48" spans="1:10" s="33" customFormat="1">
      <c r="A48" s="38"/>
      <c r="H48" s="219"/>
      <c r="I48" s="30"/>
      <c r="J48" s="30"/>
    </row>
    <row r="49" spans="1:10" s="33" customFormat="1">
      <c r="A49" s="38"/>
      <c r="H49" s="219"/>
      <c r="I49" s="30"/>
      <c r="J49" s="30"/>
    </row>
    <row r="50" spans="1:10" s="33" customFormat="1">
      <c r="A50" s="38"/>
      <c r="H50" s="219"/>
      <c r="I50" s="30"/>
      <c r="J50" s="30"/>
    </row>
    <row r="51" spans="1:10" s="33" customFormat="1">
      <c r="A51" s="38"/>
      <c r="H51" s="219"/>
      <c r="I51" s="30"/>
      <c r="J51" s="30"/>
    </row>
    <row r="52" spans="1:10" s="33" customFormat="1">
      <c r="A52" s="38"/>
      <c r="H52" s="219"/>
      <c r="I52" s="30"/>
      <c r="J52" s="30"/>
    </row>
    <row r="53" spans="1:10" s="33" customFormat="1">
      <c r="A53" s="38"/>
      <c r="H53" s="219"/>
      <c r="I53" s="30"/>
      <c r="J53" s="30"/>
    </row>
    <row r="54" spans="1:10" s="33" customFormat="1">
      <c r="A54" s="38"/>
      <c r="H54" s="219"/>
      <c r="I54" s="30"/>
      <c r="J54" s="30"/>
    </row>
    <row r="55" spans="1:10" s="33" customFormat="1">
      <c r="A55" s="38"/>
      <c r="H55" s="219"/>
      <c r="I55" s="30"/>
      <c r="J55" s="30"/>
    </row>
    <row r="56" spans="1:10" s="33" customFormat="1">
      <c r="A56" s="38"/>
      <c r="H56" s="219"/>
      <c r="I56" s="30"/>
      <c r="J56" s="30"/>
    </row>
    <row r="57" spans="1:10" s="33" customFormat="1">
      <c r="A57" s="38"/>
      <c r="H57" s="219"/>
      <c r="I57" s="30"/>
      <c r="J57" s="30"/>
    </row>
    <row r="58" spans="1:10" s="33" customFormat="1">
      <c r="A58" s="38"/>
      <c r="H58" s="219"/>
      <c r="I58" s="30"/>
      <c r="J58" s="30"/>
    </row>
    <row r="59" spans="1:10" s="33" customFormat="1">
      <c r="A59" s="38"/>
      <c r="H59" s="219"/>
      <c r="I59" s="30"/>
      <c r="J59" s="30"/>
    </row>
    <row r="60" spans="1:10" s="33" customFormat="1">
      <c r="A60" s="38"/>
      <c r="H60" s="219"/>
      <c r="I60" s="30"/>
      <c r="J60" s="30"/>
    </row>
    <row r="61" spans="1:10" s="33" customFormat="1">
      <c r="A61" s="38"/>
      <c r="H61" s="219"/>
      <c r="I61" s="30"/>
      <c r="J61" s="30"/>
    </row>
    <row r="62" spans="1:10" s="33" customFormat="1">
      <c r="A62" s="38"/>
      <c r="H62" s="219"/>
      <c r="I62" s="30"/>
      <c r="J62" s="30"/>
    </row>
    <row r="63" spans="1:10" s="33" customFormat="1">
      <c r="A63" s="38"/>
      <c r="H63" s="219"/>
      <c r="I63" s="30"/>
      <c r="J63" s="30"/>
    </row>
    <row r="64" spans="1:10" s="33" customFormat="1">
      <c r="A64" s="38"/>
      <c r="H64" s="219"/>
      <c r="I64" s="30"/>
      <c r="J64" s="30"/>
    </row>
    <row r="65" spans="1:10" s="33" customFormat="1">
      <c r="A65" s="38"/>
      <c r="H65" s="219"/>
      <c r="I65" s="30"/>
      <c r="J65" s="30"/>
    </row>
    <row r="66" spans="1:10" s="33" customFormat="1">
      <c r="A66" s="38"/>
      <c r="H66" s="219"/>
      <c r="I66" s="30"/>
      <c r="J66" s="30"/>
    </row>
    <row r="67" spans="1:10" s="33" customFormat="1">
      <c r="A67" s="38"/>
      <c r="H67" s="219"/>
      <c r="I67" s="30"/>
      <c r="J67" s="30"/>
    </row>
    <row r="68" spans="1:10" s="33" customFormat="1">
      <c r="A68" s="38"/>
      <c r="H68" s="219"/>
      <c r="I68" s="30"/>
      <c r="J68" s="30"/>
    </row>
    <row r="69" spans="1:10" s="33" customFormat="1">
      <c r="A69" s="38"/>
      <c r="H69" s="219"/>
      <c r="I69" s="30"/>
      <c r="J69" s="30"/>
    </row>
    <row r="70" spans="1:10" s="33" customFormat="1">
      <c r="A70" s="38"/>
      <c r="H70" s="219"/>
      <c r="I70" s="30"/>
      <c r="J70" s="30"/>
    </row>
    <row r="71" spans="1:10" s="33" customFormat="1">
      <c r="A71" s="38"/>
      <c r="H71" s="219"/>
      <c r="I71" s="30"/>
      <c r="J71" s="30"/>
    </row>
    <row r="72" spans="1:10" s="33" customFormat="1">
      <c r="A72" s="38"/>
      <c r="H72" s="219"/>
      <c r="I72" s="30"/>
      <c r="J72" s="30"/>
    </row>
    <row r="73" spans="1:10" s="33" customFormat="1">
      <c r="A73" s="38"/>
      <c r="H73" s="219"/>
      <c r="I73" s="30"/>
      <c r="J73" s="30"/>
    </row>
    <row r="74" spans="1:10" s="33" customFormat="1">
      <c r="A74" s="38"/>
      <c r="H74" s="219"/>
      <c r="I74" s="30"/>
      <c r="J74" s="30"/>
    </row>
    <row r="75" spans="1:10" s="33" customFormat="1">
      <c r="A75" s="38"/>
      <c r="H75" s="219"/>
      <c r="I75" s="30"/>
      <c r="J75" s="30"/>
    </row>
    <row r="76" spans="1:10" s="33" customFormat="1">
      <c r="A76" s="38"/>
      <c r="H76" s="219"/>
      <c r="I76" s="30"/>
      <c r="J76" s="30"/>
    </row>
    <row r="77" spans="1:10" s="33" customFormat="1">
      <c r="A77" s="38"/>
      <c r="H77" s="219"/>
      <c r="I77" s="30"/>
      <c r="J77" s="30"/>
    </row>
    <row r="78" spans="1:10" s="33" customFormat="1">
      <c r="A78" s="38"/>
      <c r="H78" s="219"/>
      <c r="I78" s="30"/>
      <c r="J78" s="30"/>
    </row>
    <row r="79" spans="1:10" s="33" customFormat="1">
      <c r="A79" s="38"/>
      <c r="H79" s="219"/>
      <c r="I79" s="30"/>
      <c r="J79" s="30"/>
    </row>
    <row r="80" spans="1:10" s="33" customFormat="1">
      <c r="A80" s="38"/>
      <c r="H80" s="219"/>
      <c r="I80" s="30"/>
      <c r="J80" s="30"/>
    </row>
    <row r="81" spans="1:10" s="33" customFormat="1">
      <c r="A81" s="38"/>
      <c r="H81" s="219"/>
      <c r="I81" s="30"/>
      <c r="J81" s="30"/>
    </row>
    <row r="82" spans="1:10" s="33" customFormat="1">
      <c r="A82" s="38"/>
      <c r="H82" s="219"/>
      <c r="I82" s="30"/>
      <c r="J82" s="30"/>
    </row>
    <row r="83" spans="1:10" s="33" customFormat="1">
      <c r="A83" s="38"/>
      <c r="H83" s="219"/>
      <c r="I83" s="30"/>
      <c r="J83" s="30"/>
    </row>
    <row r="84" spans="1:10" s="33" customFormat="1">
      <c r="A84" s="38"/>
      <c r="H84" s="219"/>
      <c r="I84" s="30"/>
      <c r="J84" s="30"/>
    </row>
    <row r="85" spans="1:10" s="33" customFormat="1">
      <c r="A85" s="38"/>
      <c r="H85" s="219"/>
      <c r="I85" s="30"/>
      <c r="J85" s="30"/>
    </row>
    <row r="86" spans="1:10" s="33" customFormat="1">
      <c r="A86" s="38"/>
      <c r="H86" s="219"/>
      <c r="I86" s="30"/>
      <c r="J86" s="30"/>
    </row>
    <row r="87" spans="1:10" s="33" customFormat="1">
      <c r="A87" s="38"/>
      <c r="H87" s="219"/>
      <c r="I87" s="30"/>
      <c r="J87" s="30"/>
    </row>
    <row r="88" spans="1:10" s="33" customFormat="1">
      <c r="A88" s="38"/>
      <c r="H88" s="219"/>
      <c r="I88" s="30"/>
      <c r="J88" s="30"/>
    </row>
    <row r="89" spans="1:10" s="33" customFormat="1">
      <c r="A89" s="38"/>
      <c r="H89" s="219"/>
      <c r="I89" s="30"/>
      <c r="J89" s="30"/>
    </row>
    <row r="90" spans="1:10" s="33" customFormat="1">
      <c r="A90" s="38"/>
      <c r="H90" s="219"/>
      <c r="I90" s="30"/>
      <c r="J90" s="30"/>
    </row>
    <row r="91" spans="1:10" s="33" customFormat="1">
      <c r="A91" s="38"/>
      <c r="H91" s="219"/>
      <c r="I91" s="30"/>
      <c r="J91" s="30"/>
    </row>
    <row r="92" spans="1:10" s="33" customFormat="1">
      <c r="A92" s="38"/>
      <c r="H92" s="219"/>
      <c r="I92" s="30"/>
      <c r="J92" s="30"/>
    </row>
    <row r="93" spans="1:10" s="33" customFormat="1">
      <c r="A93" s="38"/>
      <c r="H93" s="219"/>
      <c r="I93" s="30"/>
      <c r="J93" s="30"/>
    </row>
    <row r="94" spans="1:10" s="33" customFormat="1">
      <c r="A94" s="38"/>
      <c r="H94" s="219"/>
      <c r="I94" s="30"/>
      <c r="J94" s="30"/>
    </row>
    <row r="95" spans="1:10" s="33" customFormat="1">
      <c r="A95" s="38"/>
      <c r="H95" s="219"/>
      <c r="I95" s="30"/>
      <c r="J95" s="30"/>
    </row>
    <row r="96" spans="1:10" s="33" customFormat="1">
      <c r="A96" s="38"/>
      <c r="H96" s="219"/>
      <c r="I96" s="30"/>
      <c r="J96" s="30"/>
    </row>
    <row r="97" spans="1:10" s="33" customFormat="1">
      <c r="A97" s="38"/>
      <c r="H97" s="219"/>
      <c r="I97" s="30"/>
      <c r="J97" s="30"/>
    </row>
    <row r="98" spans="1:10" s="33" customFormat="1">
      <c r="A98" s="38"/>
      <c r="H98" s="219"/>
      <c r="I98" s="30"/>
      <c r="J98" s="30"/>
    </row>
    <row r="99" spans="1:10" s="33" customFormat="1">
      <c r="A99" s="38"/>
      <c r="H99" s="219"/>
      <c r="I99" s="30"/>
      <c r="J99" s="30"/>
    </row>
    <row r="100" spans="1:10" s="33" customFormat="1">
      <c r="A100" s="38"/>
      <c r="H100" s="219"/>
      <c r="I100" s="30"/>
      <c r="J100" s="30"/>
    </row>
    <row r="101" spans="1:10" s="33" customFormat="1">
      <c r="A101" s="38"/>
      <c r="H101" s="219"/>
      <c r="I101" s="30"/>
      <c r="J101" s="30"/>
    </row>
    <row r="102" spans="1:10" s="33" customFormat="1">
      <c r="A102" s="38"/>
      <c r="H102" s="219"/>
      <c r="I102" s="30"/>
      <c r="J102" s="30"/>
    </row>
    <row r="103" spans="1:10" s="33" customFormat="1">
      <c r="A103" s="38"/>
      <c r="H103" s="219"/>
      <c r="I103" s="30"/>
      <c r="J103" s="30"/>
    </row>
    <row r="104" spans="1:10" s="33" customFormat="1">
      <c r="A104" s="38"/>
      <c r="H104" s="219"/>
      <c r="I104" s="30"/>
      <c r="J104" s="30"/>
    </row>
    <row r="105" spans="1:10" s="33" customFormat="1">
      <c r="A105" s="38"/>
      <c r="H105" s="219"/>
      <c r="I105" s="30"/>
      <c r="J105" s="30"/>
    </row>
    <row r="106" spans="1:10" s="33" customFormat="1">
      <c r="A106" s="38"/>
      <c r="H106" s="219"/>
      <c r="I106" s="30"/>
      <c r="J106" s="30"/>
    </row>
    <row r="107" spans="1:10" s="33" customFormat="1">
      <c r="A107" s="38"/>
      <c r="H107" s="219"/>
      <c r="I107" s="30"/>
      <c r="J107" s="30"/>
    </row>
    <row r="108" spans="1:10" s="33" customFormat="1">
      <c r="A108" s="38"/>
      <c r="H108" s="219"/>
      <c r="I108" s="30"/>
      <c r="J108" s="30"/>
    </row>
    <row r="109" spans="1:10" s="33" customFormat="1">
      <c r="A109" s="38"/>
      <c r="H109" s="219"/>
      <c r="I109" s="30"/>
      <c r="J109" s="30"/>
    </row>
    <row r="110" spans="1:10" s="33" customFormat="1">
      <c r="A110" s="38"/>
      <c r="H110" s="219"/>
      <c r="I110" s="30"/>
      <c r="J110" s="30"/>
    </row>
    <row r="111" spans="1:10" s="33" customFormat="1">
      <c r="A111" s="38"/>
      <c r="H111" s="219"/>
      <c r="I111" s="30"/>
      <c r="J111" s="30"/>
    </row>
    <row r="112" spans="1:10" s="33" customFormat="1">
      <c r="A112" s="38"/>
      <c r="H112" s="219"/>
      <c r="I112" s="30"/>
      <c r="J112" s="30"/>
    </row>
    <row r="113" spans="1:10" s="33" customFormat="1">
      <c r="A113" s="38"/>
      <c r="H113" s="219"/>
      <c r="I113" s="30"/>
      <c r="J113" s="30"/>
    </row>
    <row r="114" spans="1:10" s="33" customFormat="1">
      <c r="A114" s="38"/>
      <c r="H114" s="219"/>
      <c r="I114" s="30"/>
      <c r="J114" s="30"/>
    </row>
    <row r="115" spans="1:10" s="33" customFormat="1">
      <c r="A115" s="38"/>
      <c r="H115" s="219"/>
      <c r="I115" s="30"/>
      <c r="J115" s="30"/>
    </row>
    <row r="116" spans="1:10" s="33" customFormat="1">
      <c r="A116" s="38"/>
      <c r="H116" s="219"/>
      <c r="I116" s="30"/>
      <c r="J116" s="30"/>
    </row>
    <row r="117" spans="1:10" s="33" customFormat="1">
      <c r="A117" s="38"/>
      <c r="H117" s="219"/>
      <c r="I117" s="30"/>
      <c r="J117" s="30"/>
    </row>
    <row r="118" spans="1:10" s="33" customFormat="1">
      <c r="A118" s="38"/>
      <c r="H118" s="219"/>
      <c r="I118" s="30"/>
      <c r="J118" s="30"/>
    </row>
    <row r="119" spans="1:10" s="33" customFormat="1">
      <c r="A119" s="38"/>
      <c r="H119" s="219"/>
      <c r="I119" s="30"/>
      <c r="J119" s="30"/>
    </row>
    <row r="120" spans="1:10" s="33" customFormat="1">
      <c r="A120" s="38"/>
      <c r="H120" s="219"/>
      <c r="I120" s="30"/>
      <c r="J120" s="30"/>
    </row>
    <row r="121" spans="1:10" s="33" customFormat="1">
      <c r="A121" s="38"/>
      <c r="H121" s="219"/>
      <c r="I121" s="30"/>
      <c r="J121" s="30"/>
    </row>
    <row r="122" spans="1:10" s="33" customFormat="1">
      <c r="A122" s="38"/>
      <c r="H122" s="219"/>
      <c r="I122" s="30"/>
      <c r="J122" s="30"/>
    </row>
    <row r="123" spans="1:10" s="33" customFormat="1">
      <c r="A123" s="38"/>
      <c r="H123" s="219"/>
      <c r="I123" s="30"/>
      <c r="J123" s="30"/>
    </row>
    <row r="124" spans="1:10" s="33" customFormat="1">
      <c r="A124" s="38"/>
      <c r="H124" s="219"/>
      <c r="I124" s="30"/>
      <c r="J124" s="30"/>
    </row>
    <row r="125" spans="1:10" s="33" customFormat="1">
      <c r="A125" s="38"/>
      <c r="H125" s="219"/>
      <c r="I125" s="30"/>
      <c r="J125" s="30"/>
    </row>
    <row r="126" spans="1:10" s="33" customFormat="1">
      <c r="A126" s="38"/>
      <c r="H126" s="219"/>
      <c r="I126" s="30"/>
      <c r="J126" s="30"/>
    </row>
    <row r="127" spans="1:10" s="33" customFormat="1">
      <c r="A127" s="38"/>
      <c r="H127" s="219"/>
      <c r="I127" s="30"/>
      <c r="J127" s="30"/>
    </row>
    <row r="128" spans="1:10" s="33" customFormat="1">
      <c r="A128" s="38"/>
      <c r="H128" s="219"/>
      <c r="I128" s="30"/>
      <c r="J128" s="30"/>
    </row>
    <row r="129" spans="1:10" s="33" customFormat="1">
      <c r="A129" s="38"/>
      <c r="H129" s="219"/>
      <c r="I129" s="30"/>
      <c r="J129" s="30"/>
    </row>
    <row r="130" spans="1:10" s="33" customFormat="1">
      <c r="A130" s="38"/>
      <c r="H130" s="219"/>
      <c r="I130" s="30"/>
      <c r="J130" s="30"/>
    </row>
    <row r="131" spans="1:10" s="33" customFormat="1">
      <c r="A131" s="38"/>
      <c r="H131" s="219"/>
      <c r="I131" s="30"/>
      <c r="J131" s="30"/>
    </row>
    <row r="132" spans="1:10" s="33" customFormat="1">
      <c r="A132" s="38"/>
      <c r="H132" s="219"/>
      <c r="I132" s="30"/>
      <c r="J132" s="30"/>
    </row>
    <row r="133" spans="1:10" s="33" customFormat="1">
      <c r="A133" s="38"/>
      <c r="H133" s="219"/>
      <c r="I133" s="30"/>
      <c r="J133" s="30"/>
    </row>
    <row r="134" spans="1:10" s="33" customFormat="1">
      <c r="A134" s="38"/>
      <c r="H134" s="219"/>
      <c r="I134" s="30"/>
      <c r="J134" s="30"/>
    </row>
    <row r="135" spans="1:10" s="33" customFormat="1">
      <c r="A135" s="38"/>
      <c r="H135" s="219"/>
      <c r="I135" s="30"/>
      <c r="J135" s="30"/>
    </row>
    <row r="136" spans="1:10" s="33" customFormat="1">
      <c r="A136" s="38"/>
      <c r="H136" s="219"/>
      <c r="I136" s="30"/>
      <c r="J136" s="30"/>
    </row>
    <row r="137" spans="1:10" s="33" customFormat="1">
      <c r="A137" s="38"/>
      <c r="H137" s="219"/>
      <c r="I137" s="30"/>
      <c r="J137" s="30"/>
    </row>
    <row r="138" spans="1:10" s="33" customFormat="1">
      <c r="A138" s="38"/>
      <c r="H138" s="219"/>
      <c r="I138" s="30"/>
      <c r="J138" s="30"/>
    </row>
    <row r="139" spans="1:10" s="33" customFormat="1">
      <c r="A139" s="38"/>
      <c r="H139" s="219"/>
      <c r="I139" s="30"/>
      <c r="J139" s="30"/>
    </row>
    <row r="140" spans="1:10" s="33" customFormat="1">
      <c r="A140" s="38"/>
      <c r="H140" s="219"/>
      <c r="I140" s="30"/>
      <c r="J140" s="30"/>
    </row>
    <row r="141" spans="1:10" s="33" customFormat="1">
      <c r="A141" s="38"/>
      <c r="H141" s="219"/>
      <c r="I141" s="30"/>
      <c r="J141" s="30"/>
    </row>
    <row r="142" spans="1:10" s="33" customFormat="1">
      <c r="A142" s="38"/>
      <c r="H142" s="219"/>
      <c r="I142" s="30"/>
      <c r="J142" s="30"/>
    </row>
    <row r="143" spans="1:10" s="33" customFormat="1">
      <c r="A143" s="38"/>
      <c r="H143" s="219"/>
      <c r="I143" s="30"/>
      <c r="J143" s="30"/>
    </row>
    <row r="144" spans="1:10" s="33" customFormat="1">
      <c r="A144" s="38"/>
      <c r="H144" s="219"/>
      <c r="I144" s="30"/>
      <c r="J144" s="30"/>
    </row>
    <row r="145" spans="1:10" s="33" customFormat="1">
      <c r="A145" s="38"/>
      <c r="H145" s="219"/>
      <c r="I145" s="30"/>
      <c r="J145" s="30"/>
    </row>
    <row r="146" spans="1:10" s="33" customFormat="1">
      <c r="A146" s="38"/>
      <c r="H146" s="219"/>
      <c r="I146" s="30"/>
      <c r="J146" s="30"/>
    </row>
    <row r="147" spans="1:10" s="33" customFormat="1">
      <c r="A147" s="38"/>
      <c r="H147" s="219"/>
      <c r="I147" s="30"/>
      <c r="J147" s="30"/>
    </row>
    <row r="148" spans="1:10" s="33" customFormat="1">
      <c r="A148" s="38"/>
      <c r="H148" s="219"/>
      <c r="I148" s="30"/>
      <c r="J148" s="30"/>
    </row>
    <row r="149" spans="1:10" s="33" customFormat="1">
      <c r="A149" s="38"/>
      <c r="H149" s="219"/>
      <c r="I149" s="30"/>
      <c r="J149" s="30"/>
    </row>
    <row r="150" spans="1:10" s="33" customFormat="1">
      <c r="A150" s="38"/>
      <c r="H150" s="219"/>
      <c r="I150" s="30"/>
      <c r="J150" s="30"/>
    </row>
    <row r="151" spans="1:10" s="33" customFormat="1">
      <c r="A151" s="38"/>
      <c r="H151" s="219"/>
      <c r="I151" s="30"/>
      <c r="J151" s="30"/>
    </row>
    <row r="152" spans="1:10" s="33" customFormat="1">
      <c r="A152" s="38"/>
      <c r="H152" s="219"/>
      <c r="I152" s="30"/>
      <c r="J152" s="30"/>
    </row>
    <row r="153" spans="1:10" s="33" customFormat="1">
      <c r="A153" s="38"/>
      <c r="H153" s="219"/>
      <c r="I153" s="30"/>
      <c r="J153" s="30"/>
    </row>
    <row r="154" spans="1:10" s="33" customFormat="1">
      <c r="A154" s="38"/>
      <c r="H154" s="219"/>
      <c r="I154" s="30"/>
      <c r="J154" s="30"/>
    </row>
    <row r="155" spans="1:10" s="33" customFormat="1">
      <c r="A155" s="38"/>
      <c r="H155" s="219"/>
      <c r="I155" s="30"/>
      <c r="J155" s="30"/>
    </row>
    <row r="156" spans="1:10" s="33" customFormat="1">
      <c r="A156" s="38"/>
      <c r="H156" s="219"/>
      <c r="I156" s="30"/>
      <c r="J156" s="30"/>
    </row>
    <row r="157" spans="1:10" s="33" customFormat="1">
      <c r="A157" s="38"/>
      <c r="H157" s="219"/>
      <c r="I157" s="30"/>
      <c r="J157" s="30"/>
    </row>
    <row r="158" spans="1:10" s="33" customFormat="1">
      <c r="A158" s="38"/>
      <c r="H158" s="219"/>
      <c r="I158" s="30"/>
      <c r="J158" s="30"/>
    </row>
    <row r="159" spans="1:10" s="33" customFormat="1">
      <c r="A159" s="38"/>
      <c r="H159" s="219"/>
      <c r="I159" s="30"/>
      <c r="J159" s="30"/>
    </row>
    <row r="160" spans="1:10" s="33" customFormat="1">
      <c r="A160" s="38"/>
      <c r="H160" s="219"/>
      <c r="I160" s="30"/>
      <c r="J160" s="30"/>
    </row>
    <row r="161" spans="1:10" s="33" customFormat="1">
      <c r="A161" s="38"/>
      <c r="H161" s="219"/>
      <c r="I161" s="30"/>
      <c r="J161" s="30"/>
    </row>
    <row r="162" spans="1:10" s="33" customFormat="1">
      <c r="A162" s="38"/>
      <c r="H162" s="219"/>
      <c r="I162" s="30"/>
      <c r="J162" s="30"/>
    </row>
    <row r="163" spans="1:10" s="33" customFormat="1">
      <c r="A163" s="38"/>
      <c r="H163" s="219"/>
      <c r="I163" s="30"/>
      <c r="J163" s="30"/>
    </row>
    <row r="164" spans="1:10" s="33" customFormat="1">
      <c r="A164" s="38"/>
      <c r="H164" s="219"/>
      <c r="I164" s="30"/>
      <c r="J164" s="30"/>
    </row>
    <row r="165" spans="1:10" s="33" customFormat="1">
      <c r="A165" s="38"/>
      <c r="H165" s="219"/>
      <c r="I165" s="30"/>
      <c r="J165" s="30"/>
    </row>
    <row r="166" spans="1:10" s="33" customFormat="1">
      <c r="A166" s="38"/>
      <c r="H166" s="219"/>
      <c r="I166" s="30"/>
      <c r="J166" s="30"/>
    </row>
    <row r="167" spans="1:10" s="33" customFormat="1">
      <c r="A167" s="38"/>
      <c r="H167" s="219"/>
      <c r="I167" s="30"/>
      <c r="J167" s="30"/>
    </row>
    <row r="168" spans="1:10" s="33" customFormat="1">
      <c r="A168" s="38"/>
      <c r="H168" s="219"/>
      <c r="I168" s="30"/>
      <c r="J168" s="30"/>
    </row>
    <row r="169" spans="1:10" s="33" customFormat="1">
      <c r="A169" s="38"/>
      <c r="H169" s="219"/>
      <c r="I169" s="30"/>
      <c r="J169" s="30"/>
    </row>
    <row r="170" spans="1:10" s="33" customFormat="1">
      <c r="A170" s="38"/>
      <c r="H170" s="219"/>
      <c r="I170" s="30"/>
      <c r="J170" s="30"/>
    </row>
    <row r="171" spans="1:10" s="33" customFormat="1">
      <c r="A171" s="38"/>
      <c r="H171" s="219"/>
      <c r="I171" s="30"/>
      <c r="J171" s="30"/>
    </row>
    <row r="172" spans="1:10" s="33" customFormat="1">
      <c r="A172" s="38"/>
      <c r="H172" s="219"/>
      <c r="I172" s="30"/>
      <c r="J172" s="30"/>
    </row>
    <row r="173" spans="1:10" s="33" customFormat="1">
      <c r="A173" s="38"/>
      <c r="H173" s="219"/>
      <c r="I173" s="30"/>
      <c r="J173" s="30"/>
    </row>
    <row r="174" spans="1:10" s="33" customFormat="1">
      <c r="A174" s="38"/>
      <c r="H174" s="219"/>
      <c r="I174" s="30"/>
      <c r="J174" s="30"/>
    </row>
    <row r="175" spans="1:10" s="33" customFormat="1">
      <c r="A175" s="38"/>
      <c r="H175" s="219"/>
      <c r="I175" s="30"/>
      <c r="J175" s="30"/>
    </row>
    <row r="176" spans="1:10" s="33" customFormat="1">
      <c r="A176" s="38"/>
      <c r="H176" s="219"/>
      <c r="I176" s="30"/>
      <c r="J176" s="30"/>
    </row>
    <row r="177" spans="1:10" s="33" customFormat="1">
      <c r="A177" s="38"/>
      <c r="H177" s="219"/>
      <c r="I177" s="30"/>
      <c r="J177" s="30"/>
    </row>
    <row r="178" spans="1:10" s="33" customFormat="1">
      <c r="A178" s="38"/>
      <c r="H178" s="219"/>
      <c r="I178" s="30"/>
      <c r="J178" s="30"/>
    </row>
    <row r="179" spans="1:10" s="33" customFormat="1">
      <c r="A179" s="38"/>
      <c r="H179" s="219"/>
      <c r="I179" s="30"/>
      <c r="J179" s="30"/>
    </row>
    <row r="180" spans="1:10" s="33" customFormat="1">
      <c r="A180" s="38"/>
      <c r="H180" s="219"/>
      <c r="I180" s="30"/>
      <c r="J180" s="30"/>
    </row>
    <row r="181" spans="1:10" s="33" customFormat="1">
      <c r="A181" s="38"/>
      <c r="H181" s="219"/>
      <c r="I181" s="30"/>
      <c r="J181" s="30"/>
    </row>
    <row r="182" spans="1:10" s="33" customFormat="1">
      <c r="A182" s="38"/>
      <c r="H182" s="219"/>
      <c r="I182" s="30"/>
      <c r="J182" s="30"/>
    </row>
    <row r="183" spans="1:10" s="33" customFormat="1">
      <c r="A183" s="38"/>
      <c r="H183" s="219"/>
      <c r="I183" s="30"/>
      <c r="J183" s="30"/>
    </row>
    <row r="184" spans="1:10" s="33" customFormat="1">
      <c r="A184" s="38"/>
      <c r="H184" s="219"/>
      <c r="I184" s="30"/>
      <c r="J184" s="30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3" fitToHeight="2" orientation="portrait" verticalDpi="300" r:id="rId1"/>
  <headerFooter alignWithMargins="0"/>
  <ignoredErrors>
    <ignoredError sqref="C31" formulaRange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zoomScale="115" zoomScaleNormal="115" zoomScaleSheetLayoutView="100" workbookViewId="0">
      <selection activeCell="D7" sqref="A7:H73"/>
    </sheetView>
  </sheetViews>
  <sheetFormatPr defaultRowHeight="18.75" outlineLevelRow="1"/>
  <cols>
    <col min="1" max="1" width="70.7109375" style="1" customWidth="1"/>
    <col min="2" max="2" width="5.85546875" style="1" customWidth="1"/>
    <col min="3" max="3" width="11.42578125" style="1" customWidth="1"/>
    <col min="4" max="4" width="11.7109375" style="1" customWidth="1"/>
    <col min="5" max="5" width="12.28515625" style="1" customWidth="1"/>
    <col min="6" max="6" width="13" style="1" customWidth="1"/>
    <col min="7" max="7" width="11.42578125" style="1" customWidth="1"/>
    <col min="8" max="8" width="13.85546875" style="222" customWidth="1"/>
    <col min="9" max="16384" width="9.140625" style="1"/>
  </cols>
  <sheetData>
    <row r="1" spans="1:8" ht="32.25" customHeight="1">
      <c r="A1" s="403" t="s">
        <v>117</v>
      </c>
      <c r="B1" s="403"/>
      <c r="C1" s="403"/>
      <c r="D1" s="403"/>
      <c r="E1" s="403"/>
      <c r="F1" s="403"/>
      <c r="G1" s="403"/>
      <c r="H1" s="403"/>
    </row>
    <row r="2" spans="1:8" ht="6.75" customHeight="1">
      <c r="A2" s="16"/>
      <c r="B2" s="16"/>
      <c r="C2" s="16"/>
      <c r="D2" s="16"/>
      <c r="E2" s="16"/>
      <c r="F2" s="16"/>
      <c r="G2" s="16"/>
      <c r="H2" s="221"/>
    </row>
    <row r="3" spans="1:8" ht="33.75" customHeight="1">
      <c r="A3" s="407" t="s">
        <v>203</v>
      </c>
      <c r="B3" s="446" t="s">
        <v>1</v>
      </c>
      <c r="C3" s="407" t="s">
        <v>453</v>
      </c>
      <c r="D3" s="407"/>
      <c r="E3" s="406" t="s">
        <v>488</v>
      </c>
      <c r="F3" s="406"/>
      <c r="G3" s="406"/>
      <c r="H3" s="406"/>
    </row>
    <row r="4" spans="1:8" ht="60" customHeight="1">
      <c r="A4" s="407"/>
      <c r="B4" s="446"/>
      <c r="C4" s="264" t="s">
        <v>482</v>
      </c>
      <c r="D4" s="264" t="s">
        <v>483</v>
      </c>
      <c r="E4" s="42" t="s">
        <v>187</v>
      </c>
      <c r="F4" s="42" t="s">
        <v>176</v>
      </c>
      <c r="G4" s="42" t="s">
        <v>198</v>
      </c>
      <c r="H4" s="216" t="s">
        <v>199</v>
      </c>
    </row>
    <row r="5" spans="1:8" ht="13.5" customHeight="1">
      <c r="A5" s="240">
        <v>1</v>
      </c>
      <c r="B5" s="244">
        <v>2</v>
      </c>
      <c r="C5" s="240">
        <v>3</v>
      </c>
      <c r="D5" s="240">
        <v>4</v>
      </c>
      <c r="E5" s="240">
        <v>5</v>
      </c>
      <c r="F5" s="244">
        <v>6</v>
      </c>
      <c r="G5" s="240">
        <v>7</v>
      </c>
      <c r="H5" s="223">
        <v>8</v>
      </c>
    </row>
    <row r="6" spans="1:8" s="37" customFormat="1" ht="29.25" customHeight="1">
      <c r="A6" s="445" t="s">
        <v>121</v>
      </c>
      <c r="B6" s="445"/>
      <c r="C6" s="445"/>
      <c r="D6" s="445"/>
      <c r="E6" s="445"/>
      <c r="F6" s="445"/>
      <c r="G6" s="445"/>
      <c r="H6" s="445"/>
    </row>
    <row r="7" spans="1:8" ht="45" customHeight="1">
      <c r="A7" s="354" t="s">
        <v>364</v>
      </c>
      <c r="B7" s="355" t="s">
        <v>365</v>
      </c>
      <c r="C7" s="175">
        <f>SUM(C8:C12)</f>
        <v>18127</v>
      </c>
      <c r="D7" s="175">
        <f>SUM(D8:D12)</f>
        <v>15639</v>
      </c>
      <c r="E7" s="175">
        <f>SUM(E8:E12)</f>
        <v>17425</v>
      </c>
      <c r="F7" s="175">
        <f>SUM(F8:F12)</f>
        <v>15639</v>
      </c>
      <c r="G7" s="175">
        <f t="shared" ref="G7:G19" si="0">F7-E7</f>
        <v>-1786</v>
      </c>
      <c r="H7" s="319">
        <f>F7/E7*100</f>
        <v>89.750358680057388</v>
      </c>
    </row>
    <row r="8" spans="1:8" ht="28.5" customHeight="1">
      <c r="A8" s="356" t="s">
        <v>346</v>
      </c>
      <c r="B8" s="357" t="s">
        <v>347</v>
      </c>
      <c r="C8" s="68">
        <v>18127</v>
      </c>
      <c r="D8" s="68">
        <v>15639</v>
      </c>
      <c r="E8" s="68">
        <v>17425</v>
      </c>
      <c r="F8" s="68">
        <v>15639</v>
      </c>
      <c r="G8" s="69">
        <f t="shared" si="0"/>
        <v>-1786</v>
      </c>
      <c r="H8" s="319">
        <f t="shared" ref="H8:H19" si="1">F8/E8*100</f>
        <v>89.750358680057388</v>
      </c>
    </row>
    <row r="9" spans="1:8" ht="30" customHeight="1">
      <c r="A9" s="358" t="s">
        <v>522</v>
      </c>
      <c r="B9" s="357" t="s">
        <v>348</v>
      </c>
      <c r="C9" s="68"/>
      <c r="D9" s="68"/>
      <c r="E9" s="68"/>
      <c r="F9" s="68"/>
      <c r="G9" s="69">
        <f t="shared" si="0"/>
        <v>0</v>
      </c>
      <c r="H9" s="319" t="e">
        <f t="shared" si="1"/>
        <v>#DIV/0!</v>
      </c>
    </row>
    <row r="10" spans="1:8" ht="25.5" customHeight="1">
      <c r="A10" s="358" t="s">
        <v>349</v>
      </c>
      <c r="B10" s="357" t="s">
        <v>350</v>
      </c>
      <c r="C10" s="68"/>
      <c r="D10" s="68"/>
      <c r="E10" s="68"/>
      <c r="F10" s="68"/>
      <c r="G10" s="69">
        <f t="shared" si="0"/>
        <v>0</v>
      </c>
      <c r="H10" s="319" t="e">
        <f t="shared" si="1"/>
        <v>#DIV/0!</v>
      </c>
    </row>
    <row r="11" spans="1:8" ht="24.75" customHeight="1">
      <c r="A11" s="358" t="s">
        <v>523</v>
      </c>
      <c r="B11" s="357" t="s">
        <v>351</v>
      </c>
      <c r="C11" s="68"/>
      <c r="D11" s="68"/>
      <c r="E11" s="68"/>
      <c r="F11" s="68"/>
      <c r="G11" s="69">
        <f t="shared" si="0"/>
        <v>0</v>
      </c>
      <c r="H11" s="319" t="e">
        <f t="shared" si="1"/>
        <v>#DIV/0!</v>
      </c>
    </row>
    <row r="12" spans="1:8" ht="34.5" customHeight="1">
      <c r="A12" s="359" t="s">
        <v>524</v>
      </c>
      <c r="B12" s="360" t="s">
        <v>352</v>
      </c>
      <c r="C12" s="68"/>
      <c r="D12" s="68"/>
      <c r="E12" s="68"/>
      <c r="F12" s="68"/>
      <c r="G12" s="69">
        <f t="shared" si="0"/>
        <v>0</v>
      </c>
      <c r="H12" s="319" t="e">
        <f t="shared" si="1"/>
        <v>#DIV/0!</v>
      </c>
    </row>
    <row r="13" spans="1:8" ht="41.25" customHeight="1">
      <c r="A13" s="354" t="s">
        <v>353</v>
      </c>
      <c r="B13" s="355" t="s">
        <v>354</v>
      </c>
      <c r="C13" s="175">
        <f>SUM(C14:C18)</f>
        <v>-18066.8</v>
      </c>
      <c r="D13" s="175">
        <f>SUM(D14:D18)</f>
        <v>-15614.5</v>
      </c>
      <c r="E13" s="175">
        <f>SUM(E14:E18)</f>
        <v>-17331</v>
      </c>
      <c r="F13" s="175">
        <f>SUM(F14:F18)</f>
        <v>-15614.5</v>
      </c>
      <c r="G13" s="175">
        <f t="shared" si="0"/>
        <v>1716.5</v>
      </c>
      <c r="H13" s="319">
        <f t="shared" si="1"/>
        <v>90.095782124516759</v>
      </c>
    </row>
    <row r="14" spans="1:8" ht="30.75" customHeight="1">
      <c r="A14" s="356" t="s">
        <v>355</v>
      </c>
      <c r="B14" s="357" t="s">
        <v>356</v>
      </c>
      <c r="C14" s="68">
        <v>-16130</v>
      </c>
      <c r="D14" s="68">
        <v>-13649.5</v>
      </c>
      <c r="E14" s="68">
        <v>-15280</v>
      </c>
      <c r="F14" s="68">
        <v>-13649.5</v>
      </c>
      <c r="G14" s="175">
        <f t="shared" si="0"/>
        <v>1630.5</v>
      </c>
      <c r="H14" s="319">
        <f t="shared" si="1"/>
        <v>89.329188481675388</v>
      </c>
    </row>
    <row r="15" spans="1:8" ht="26.25" customHeight="1">
      <c r="A15" s="356" t="s">
        <v>357</v>
      </c>
      <c r="B15" s="357" t="s">
        <v>358</v>
      </c>
      <c r="C15" s="68">
        <v>-1253</v>
      </c>
      <c r="D15" s="68">
        <v>-1205</v>
      </c>
      <c r="E15" s="68">
        <v>-1378</v>
      </c>
      <c r="F15" s="68">
        <v>-1205</v>
      </c>
      <c r="G15" s="175">
        <v>-241</v>
      </c>
      <c r="H15" s="319">
        <f t="shared" si="1"/>
        <v>87.445573294629895</v>
      </c>
    </row>
    <row r="16" spans="1:8" ht="28.5" customHeight="1">
      <c r="A16" s="356" t="s">
        <v>359</v>
      </c>
      <c r="B16" s="357" t="s">
        <v>360</v>
      </c>
      <c r="C16" s="68" t="s">
        <v>253</v>
      </c>
      <c r="D16" s="68" t="s">
        <v>253</v>
      </c>
      <c r="E16" s="68" t="s">
        <v>253</v>
      </c>
      <c r="F16" s="68" t="s">
        <v>253</v>
      </c>
      <c r="G16" s="175" t="e">
        <f t="shared" si="0"/>
        <v>#VALUE!</v>
      </c>
      <c r="H16" s="319" t="e">
        <f t="shared" si="1"/>
        <v>#VALUE!</v>
      </c>
    </row>
    <row r="17" spans="1:8" ht="28.5" customHeight="1">
      <c r="A17" s="356" t="s">
        <v>525</v>
      </c>
      <c r="B17" s="360" t="s">
        <v>361</v>
      </c>
      <c r="C17" s="68">
        <v>-683.8</v>
      </c>
      <c r="D17" s="68">
        <v>-760</v>
      </c>
      <c r="E17" s="68">
        <v>-673</v>
      </c>
      <c r="F17" s="68">
        <v>-760</v>
      </c>
      <c r="G17" s="175">
        <f t="shared" si="0"/>
        <v>-87</v>
      </c>
      <c r="H17" s="319">
        <f t="shared" si="1"/>
        <v>112.92719167904903</v>
      </c>
    </row>
    <row r="18" spans="1:8" ht="29.25" customHeight="1">
      <c r="A18" s="356" t="s">
        <v>526</v>
      </c>
      <c r="B18" s="360" t="s">
        <v>362</v>
      </c>
      <c r="C18" s="68" t="s">
        <v>253</v>
      </c>
      <c r="D18" s="68" t="s">
        <v>253</v>
      </c>
      <c r="E18" s="68" t="s">
        <v>253</v>
      </c>
      <c r="F18" s="68" t="s">
        <v>253</v>
      </c>
      <c r="G18" s="175" t="e">
        <f t="shared" si="0"/>
        <v>#VALUE!</v>
      </c>
      <c r="H18" s="319" t="e">
        <f t="shared" si="1"/>
        <v>#VALUE!</v>
      </c>
    </row>
    <row r="19" spans="1:8" ht="39.75" customHeight="1">
      <c r="A19" s="361" t="s">
        <v>120</v>
      </c>
      <c r="B19" s="362" t="s">
        <v>363</v>
      </c>
      <c r="C19" s="175">
        <f>SUM(C7,C13)</f>
        <v>60.200000000000728</v>
      </c>
      <c r="D19" s="175">
        <f t="shared" ref="D19:E19" si="2">SUM(D7,D13)</f>
        <v>24.5</v>
      </c>
      <c r="E19" s="175">
        <f t="shared" si="2"/>
        <v>94</v>
      </c>
      <c r="F19" s="175">
        <f t="shared" ref="F19" si="3">SUM(F7,F13)</f>
        <v>24.5</v>
      </c>
      <c r="G19" s="175">
        <f t="shared" si="0"/>
        <v>-69.5</v>
      </c>
      <c r="H19" s="319">
        <f t="shared" si="1"/>
        <v>26.063829787234045</v>
      </c>
    </row>
    <row r="20" spans="1:8" ht="31.5" customHeight="1">
      <c r="A20" s="445" t="s">
        <v>122</v>
      </c>
      <c r="B20" s="445"/>
      <c r="C20" s="445"/>
      <c r="D20" s="445"/>
      <c r="E20" s="445"/>
      <c r="F20" s="445"/>
      <c r="G20" s="445"/>
      <c r="H20" s="445"/>
    </row>
    <row r="21" spans="1:8" ht="40.5" customHeight="1">
      <c r="A21" s="354" t="s">
        <v>379</v>
      </c>
      <c r="B21" s="363"/>
      <c r="C21" s="69">
        <f>SUM(C22:C28)</f>
        <v>0</v>
      </c>
      <c r="D21" s="69">
        <f t="shared" ref="D21:F21" si="4">SUM(D22:D28)</f>
        <v>0</v>
      </c>
      <c r="E21" s="69">
        <f t="shared" si="4"/>
        <v>0</v>
      </c>
      <c r="F21" s="69">
        <f t="shared" si="4"/>
        <v>0</v>
      </c>
      <c r="G21" s="69">
        <f t="shared" ref="G21:G41" si="5">F21-E21</f>
        <v>0</v>
      </c>
      <c r="H21" s="335" t="e">
        <f>F21/E21*100</f>
        <v>#DIV/0!</v>
      </c>
    </row>
    <row r="22" spans="1:8" ht="28.5" customHeight="1">
      <c r="A22" s="364" t="s">
        <v>28</v>
      </c>
      <c r="B22" s="357" t="s">
        <v>382</v>
      </c>
      <c r="C22" s="68"/>
      <c r="D22" s="68"/>
      <c r="E22" s="68"/>
      <c r="F22" s="68"/>
      <c r="G22" s="69">
        <f t="shared" si="5"/>
        <v>0</v>
      </c>
      <c r="H22" s="335" t="e">
        <f t="shared" ref="H22:H31" si="6">F22/E22*100</f>
        <v>#DIV/0!</v>
      </c>
    </row>
    <row r="23" spans="1:8" ht="30" customHeight="1">
      <c r="A23" s="364" t="s">
        <v>383</v>
      </c>
      <c r="B23" s="357" t="s">
        <v>384</v>
      </c>
      <c r="C23" s="68"/>
      <c r="D23" s="68"/>
      <c r="E23" s="68"/>
      <c r="F23" s="68"/>
      <c r="G23" s="69">
        <f t="shared" si="5"/>
        <v>0</v>
      </c>
      <c r="H23" s="335" t="e">
        <f t="shared" si="6"/>
        <v>#DIV/0!</v>
      </c>
    </row>
    <row r="24" spans="1:8" ht="27" customHeight="1">
      <c r="A24" s="364" t="s">
        <v>385</v>
      </c>
      <c r="B24" s="357" t="s">
        <v>386</v>
      </c>
      <c r="C24" s="68"/>
      <c r="D24" s="68"/>
      <c r="E24" s="68"/>
      <c r="F24" s="68"/>
      <c r="G24" s="69">
        <f t="shared" si="5"/>
        <v>0</v>
      </c>
      <c r="H24" s="335" t="e">
        <f t="shared" si="6"/>
        <v>#DIV/0!</v>
      </c>
    </row>
    <row r="25" spans="1:8" ht="21.75" customHeight="1">
      <c r="A25" s="364" t="s">
        <v>126</v>
      </c>
      <c r="B25" s="365"/>
      <c r="C25" s="68"/>
      <c r="D25" s="68"/>
      <c r="E25" s="68"/>
      <c r="F25" s="68"/>
      <c r="G25" s="69">
        <f t="shared" si="5"/>
        <v>0</v>
      </c>
      <c r="H25" s="335" t="e">
        <f t="shared" si="6"/>
        <v>#DIV/0!</v>
      </c>
    </row>
    <row r="26" spans="1:8" ht="21.75" customHeight="1">
      <c r="A26" s="366" t="s">
        <v>423</v>
      </c>
      <c r="B26" s="365" t="s">
        <v>387</v>
      </c>
      <c r="C26" s="68"/>
      <c r="D26" s="68"/>
      <c r="E26" s="68"/>
      <c r="F26" s="68"/>
      <c r="G26" s="69">
        <f t="shared" si="5"/>
        <v>0</v>
      </c>
      <c r="H26" s="335" t="e">
        <f t="shared" si="6"/>
        <v>#DIV/0!</v>
      </c>
    </row>
    <row r="27" spans="1:8" ht="22.5" customHeight="1">
      <c r="A27" s="366" t="s">
        <v>424</v>
      </c>
      <c r="B27" s="365" t="s">
        <v>381</v>
      </c>
      <c r="C27" s="68"/>
      <c r="D27" s="68"/>
      <c r="E27" s="68"/>
      <c r="F27" s="68"/>
      <c r="G27" s="69">
        <f t="shared" si="5"/>
        <v>0</v>
      </c>
      <c r="H27" s="335" t="e">
        <f t="shared" si="6"/>
        <v>#DIV/0!</v>
      </c>
    </row>
    <row r="28" spans="1:8" ht="27" customHeight="1">
      <c r="A28" s="367" t="s">
        <v>527</v>
      </c>
      <c r="B28" s="368" t="s">
        <v>388</v>
      </c>
      <c r="C28" s="68"/>
      <c r="D28" s="68"/>
      <c r="E28" s="68"/>
      <c r="F28" s="68"/>
      <c r="G28" s="69">
        <f t="shared" si="5"/>
        <v>0</v>
      </c>
      <c r="H28" s="335" t="e">
        <f t="shared" si="6"/>
        <v>#DIV/0!</v>
      </c>
    </row>
    <row r="29" spans="1:8" ht="11.25" customHeight="1">
      <c r="A29" s="330" t="s">
        <v>261</v>
      </c>
      <c r="B29" s="369"/>
      <c r="C29" s="323"/>
      <c r="D29" s="323"/>
      <c r="E29" s="323"/>
      <c r="F29" s="323"/>
      <c r="G29" s="81">
        <f t="shared" si="5"/>
        <v>0</v>
      </c>
      <c r="H29" s="335" t="e">
        <f t="shared" si="6"/>
        <v>#DIV/0!</v>
      </c>
    </row>
    <row r="30" spans="1:8" ht="22.5" customHeight="1">
      <c r="A30" s="330" t="s">
        <v>272</v>
      </c>
      <c r="B30" s="370" t="s">
        <v>368</v>
      </c>
      <c r="C30" s="323"/>
      <c r="D30" s="323"/>
      <c r="E30" s="323"/>
      <c r="F30" s="323"/>
      <c r="G30" s="81">
        <f t="shared" si="5"/>
        <v>0</v>
      </c>
      <c r="H30" s="335" t="e">
        <f t="shared" si="6"/>
        <v>#DIV/0!</v>
      </c>
    </row>
    <row r="31" spans="1:8" ht="21.75" customHeight="1">
      <c r="A31" s="330" t="s">
        <v>260</v>
      </c>
      <c r="B31" s="370" t="s">
        <v>369</v>
      </c>
      <c r="C31" s="68"/>
      <c r="D31" s="68"/>
      <c r="E31" s="68"/>
      <c r="F31" s="68"/>
      <c r="G31" s="69">
        <f t="shared" si="5"/>
        <v>0</v>
      </c>
      <c r="H31" s="335" t="e">
        <f t="shared" si="6"/>
        <v>#DIV/0!</v>
      </c>
    </row>
    <row r="32" spans="1:8" ht="45.75" customHeight="1">
      <c r="A32" s="354" t="s">
        <v>380</v>
      </c>
      <c r="B32" s="355" t="s">
        <v>389</v>
      </c>
      <c r="C32" s="69">
        <f>SUM(C33:C37)</f>
        <v>0</v>
      </c>
      <c r="D32" s="69">
        <f t="shared" ref="D32:F32" si="7">SUM(D33:D37)</f>
        <v>-3.3</v>
      </c>
      <c r="E32" s="69">
        <f t="shared" si="7"/>
        <v>0</v>
      </c>
      <c r="F32" s="69">
        <f t="shared" si="7"/>
        <v>-3.3</v>
      </c>
      <c r="G32" s="69">
        <f t="shared" si="5"/>
        <v>-3.3</v>
      </c>
      <c r="H32" s="335" t="e">
        <f>F32/E32*100</f>
        <v>#DIV/0!</v>
      </c>
    </row>
    <row r="33" spans="1:8" ht="54.75" customHeight="1">
      <c r="A33" s="364" t="s">
        <v>528</v>
      </c>
      <c r="B33" s="357" t="s">
        <v>390</v>
      </c>
      <c r="C33" s="68" t="s">
        <v>253</v>
      </c>
      <c r="D33" s="68" t="s">
        <v>253</v>
      </c>
      <c r="E33" s="68" t="s">
        <v>253</v>
      </c>
      <c r="F33" s="68" t="s">
        <v>253</v>
      </c>
      <c r="G33" s="69" t="e">
        <f t="shared" si="5"/>
        <v>#VALUE!</v>
      </c>
      <c r="H33" s="335" t="e">
        <f t="shared" ref="H33:H41" si="8">F33/E33*100</f>
        <v>#VALUE!</v>
      </c>
    </row>
    <row r="34" spans="1:8" ht="43.5" customHeight="1">
      <c r="A34" s="309" t="s">
        <v>529</v>
      </c>
      <c r="B34" s="357" t="s">
        <v>391</v>
      </c>
      <c r="C34" s="68" t="s">
        <v>253</v>
      </c>
      <c r="D34" s="68">
        <v>-3.3</v>
      </c>
      <c r="E34" s="68" t="s">
        <v>253</v>
      </c>
      <c r="F34" s="68">
        <v>-3.3</v>
      </c>
      <c r="G34" s="69" t="e">
        <f t="shared" si="5"/>
        <v>#VALUE!</v>
      </c>
      <c r="H34" s="335" t="e">
        <f t="shared" si="8"/>
        <v>#VALUE!</v>
      </c>
    </row>
    <row r="35" spans="1:8" ht="37.5" customHeight="1">
      <c r="A35" s="309" t="s">
        <v>530</v>
      </c>
      <c r="B35" s="357" t="s">
        <v>392</v>
      </c>
      <c r="C35" s="68" t="s">
        <v>253</v>
      </c>
      <c r="D35" s="68" t="s">
        <v>253</v>
      </c>
      <c r="E35" s="68" t="s">
        <v>253</v>
      </c>
      <c r="F35" s="68" t="s">
        <v>253</v>
      </c>
      <c r="G35" s="69" t="e">
        <f t="shared" si="5"/>
        <v>#VALUE!</v>
      </c>
      <c r="H35" s="335" t="e">
        <f t="shared" si="8"/>
        <v>#VALUE!</v>
      </c>
    </row>
    <row r="36" spans="1:8" ht="30" customHeight="1">
      <c r="A36" s="309" t="s">
        <v>48</v>
      </c>
      <c r="B36" s="357" t="s">
        <v>394</v>
      </c>
      <c r="C36" s="68" t="s">
        <v>253</v>
      </c>
      <c r="D36" s="68" t="s">
        <v>253</v>
      </c>
      <c r="E36" s="68" t="s">
        <v>253</v>
      </c>
      <c r="F36" s="68" t="s">
        <v>253</v>
      </c>
      <c r="G36" s="69" t="e">
        <f t="shared" si="5"/>
        <v>#VALUE!</v>
      </c>
      <c r="H36" s="335" t="e">
        <f t="shared" si="8"/>
        <v>#VALUE!</v>
      </c>
    </row>
    <row r="37" spans="1:8" ht="27" customHeight="1">
      <c r="A37" s="309" t="s">
        <v>526</v>
      </c>
      <c r="B37" s="360" t="s">
        <v>426</v>
      </c>
      <c r="C37" s="68">
        <v>0</v>
      </c>
      <c r="D37" s="68" t="s">
        <v>253</v>
      </c>
      <c r="E37" s="68" t="s">
        <v>253</v>
      </c>
      <c r="F37" s="68" t="s">
        <v>253</v>
      </c>
      <c r="G37" s="69" t="e">
        <f t="shared" si="5"/>
        <v>#VALUE!</v>
      </c>
      <c r="H37" s="335" t="e">
        <f t="shared" si="8"/>
        <v>#VALUE!</v>
      </c>
    </row>
    <row r="38" spans="1:8" ht="11.25" customHeight="1">
      <c r="A38" s="371" t="s">
        <v>262</v>
      </c>
      <c r="B38" s="372"/>
      <c r="C38" s="68"/>
      <c r="D38" s="68"/>
      <c r="E38" s="68"/>
      <c r="F38" s="68"/>
      <c r="G38" s="69">
        <f t="shared" si="5"/>
        <v>0</v>
      </c>
      <c r="H38" s="335" t="e">
        <f t="shared" si="8"/>
        <v>#DIV/0!</v>
      </c>
    </row>
    <row r="39" spans="1:8" ht="21.75" customHeight="1">
      <c r="A39" s="330" t="s">
        <v>272</v>
      </c>
      <c r="B39" s="373" t="s">
        <v>427</v>
      </c>
      <c r="C39" s="323" t="s">
        <v>253</v>
      </c>
      <c r="D39" s="323" t="s">
        <v>253</v>
      </c>
      <c r="E39" s="323" t="s">
        <v>253</v>
      </c>
      <c r="F39" s="323" t="s">
        <v>253</v>
      </c>
      <c r="G39" s="69" t="e">
        <f t="shared" si="5"/>
        <v>#VALUE!</v>
      </c>
      <c r="H39" s="335" t="e">
        <f t="shared" si="8"/>
        <v>#VALUE!</v>
      </c>
    </row>
    <row r="40" spans="1:8" ht="21" customHeight="1">
      <c r="A40" s="330" t="s">
        <v>393</v>
      </c>
      <c r="B40" s="373" t="s">
        <v>428</v>
      </c>
      <c r="C40" s="323" t="s">
        <v>253</v>
      </c>
      <c r="D40" s="323" t="s">
        <v>253</v>
      </c>
      <c r="E40" s="323" t="s">
        <v>253</v>
      </c>
      <c r="F40" s="323" t="s">
        <v>253</v>
      </c>
      <c r="G40" s="69" t="e">
        <f t="shared" si="5"/>
        <v>#VALUE!</v>
      </c>
      <c r="H40" s="335" t="e">
        <f t="shared" si="8"/>
        <v>#VALUE!</v>
      </c>
    </row>
    <row r="41" spans="1:8" ht="42.75" customHeight="1">
      <c r="A41" s="352" t="s">
        <v>123</v>
      </c>
      <c r="B41" s="362" t="s">
        <v>425</v>
      </c>
      <c r="C41" s="69">
        <f>SUM(C22:C24,C29:C31,C33:C37)</f>
        <v>0</v>
      </c>
      <c r="D41" s="69">
        <f>SUM(D22:D24,D29:D31,D33:D37)</f>
        <v>-3.3</v>
      </c>
      <c r="E41" s="69">
        <f>SUM(E22:E24,E29:E31,E33:E37)</f>
        <v>0</v>
      </c>
      <c r="F41" s="69">
        <f>SUM(F22:F24,F29:F31,F33:F37)</f>
        <v>-3.3</v>
      </c>
      <c r="G41" s="69">
        <f t="shared" si="5"/>
        <v>-3.3</v>
      </c>
      <c r="H41" s="335" t="e">
        <f t="shared" si="8"/>
        <v>#DIV/0!</v>
      </c>
    </row>
    <row r="42" spans="1:8" ht="20.100000000000001" hidden="1" customHeight="1" outlineLevel="1">
      <c r="A42" s="303"/>
      <c r="B42" s="374"/>
      <c r="C42" s="375"/>
      <c r="D42" s="375"/>
      <c r="E42" s="375"/>
      <c r="F42" s="439" t="s">
        <v>172</v>
      </c>
      <c r="G42" s="440"/>
      <c r="H42" s="441"/>
    </row>
    <row r="43" spans="1:8" ht="20.100000000000001" hidden="1" customHeight="1" outlineLevel="1">
      <c r="A43" s="303"/>
      <c r="B43" s="374"/>
      <c r="C43" s="375"/>
      <c r="D43" s="375"/>
      <c r="E43" s="375"/>
      <c r="F43" s="439" t="s">
        <v>205</v>
      </c>
      <c r="G43" s="440"/>
      <c r="H43" s="441"/>
    </row>
    <row r="44" spans="1:8" ht="30" customHeight="1" collapsed="1">
      <c r="A44" s="445" t="s">
        <v>124</v>
      </c>
      <c r="B44" s="445"/>
      <c r="C44" s="445"/>
      <c r="D44" s="445"/>
      <c r="E44" s="445"/>
      <c r="F44" s="445"/>
      <c r="G44" s="445"/>
      <c r="H44" s="445"/>
    </row>
    <row r="45" spans="1:8" ht="39" customHeight="1">
      <c r="A45" s="376" t="s">
        <v>395</v>
      </c>
      <c r="B45" s="377" t="s">
        <v>396</v>
      </c>
      <c r="C45" s="69">
        <f>SUM(C46:C47,C51,C55:C56)</f>
        <v>0</v>
      </c>
      <c r="D45" s="69">
        <f t="shared" ref="D45:F45" si="9">SUM(D46:D47,D51,D55:D56)</f>
        <v>0</v>
      </c>
      <c r="E45" s="69">
        <f t="shared" si="9"/>
        <v>0</v>
      </c>
      <c r="F45" s="69">
        <f t="shared" si="9"/>
        <v>0</v>
      </c>
      <c r="G45" s="69">
        <f t="shared" ref="G45:G68" si="10">F45-E45</f>
        <v>0</v>
      </c>
      <c r="H45" s="335" t="e">
        <f>F45/E45*100</f>
        <v>#DIV/0!</v>
      </c>
    </row>
    <row r="46" spans="1:8" ht="24" customHeight="1">
      <c r="A46" s="378" t="s">
        <v>457</v>
      </c>
      <c r="B46" s="379" t="s">
        <v>397</v>
      </c>
      <c r="C46" s="68"/>
      <c r="D46" s="68"/>
      <c r="E46" s="68"/>
      <c r="F46" s="68"/>
      <c r="G46" s="69">
        <f t="shared" si="10"/>
        <v>0</v>
      </c>
      <c r="H46" s="335" t="e">
        <f t="shared" ref="H46:H56" si="11">F46/E46*100</f>
        <v>#DIV/0!</v>
      </c>
    </row>
    <row r="47" spans="1:8" ht="37.5" customHeight="1">
      <c r="A47" s="309" t="s">
        <v>531</v>
      </c>
      <c r="B47" s="379" t="s">
        <v>398</v>
      </c>
      <c r="C47" s="68"/>
      <c r="D47" s="68"/>
      <c r="E47" s="68"/>
      <c r="F47" s="68"/>
      <c r="G47" s="69">
        <f t="shared" si="10"/>
        <v>0</v>
      </c>
      <c r="H47" s="335" t="e">
        <f t="shared" si="11"/>
        <v>#DIV/0!</v>
      </c>
    </row>
    <row r="48" spans="1:8" ht="20.100000000000001" customHeight="1">
      <c r="A48" s="330" t="s">
        <v>80</v>
      </c>
      <c r="B48" s="380" t="s">
        <v>399</v>
      </c>
      <c r="C48" s="323"/>
      <c r="D48" s="323"/>
      <c r="E48" s="323"/>
      <c r="F48" s="323"/>
      <c r="G48" s="81">
        <f t="shared" si="10"/>
        <v>0</v>
      </c>
      <c r="H48" s="335" t="e">
        <f t="shared" si="11"/>
        <v>#DIV/0!</v>
      </c>
    </row>
    <row r="49" spans="1:8" ht="17.25" customHeight="1">
      <c r="A49" s="330" t="s">
        <v>81</v>
      </c>
      <c r="B49" s="380" t="s">
        <v>400</v>
      </c>
      <c r="C49" s="323"/>
      <c r="D49" s="323"/>
      <c r="E49" s="323"/>
      <c r="F49" s="323"/>
      <c r="G49" s="81">
        <f t="shared" si="10"/>
        <v>0</v>
      </c>
      <c r="H49" s="335" t="e">
        <f t="shared" si="11"/>
        <v>#DIV/0!</v>
      </c>
    </row>
    <row r="50" spans="1:8" ht="18" customHeight="1">
      <c r="A50" s="330" t="s">
        <v>93</v>
      </c>
      <c r="B50" s="380" t="s">
        <v>401</v>
      </c>
      <c r="C50" s="323"/>
      <c r="D50" s="323"/>
      <c r="E50" s="323"/>
      <c r="F50" s="323"/>
      <c r="G50" s="81">
        <f t="shared" si="10"/>
        <v>0</v>
      </c>
      <c r="H50" s="335" t="e">
        <f t="shared" si="11"/>
        <v>#DIV/0!</v>
      </c>
    </row>
    <row r="51" spans="1:8" ht="37.5" customHeight="1">
      <c r="A51" s="309" t="s">
        <v>532</v>
      </c>
      <c r="B51" s="379" t="s">
        <v>402</v>
      </c>
      <c r="C51" s="68"/>
      <c r="D51" s="68"/>
      <c r="E51" s="68"/>
      <c r="F51" s="68"/>
      <c r="G51" s="69">
        <f t="shared" si="10"/>
        <v>0</v>
      </c>
      <c r="H51" s="335" t="e">
        <f t="shared" si="11"/>
        <v>#DIV/0!</v>
      </c>
    </row>
    <row r="52" spans="1:8" ht="20.100000000000001" customHeight="1">
      <c r="A52" s="330" t="s">
        <v>80</v>
      </c>
      <c r="B52" s="380" t="s">
        <v>403</v>
      </c>
      <c r="C52" s="323"/>
      <c r="D52" s="323"/>
      <c r="E52" s="323"/>
      <c r="F52" s="323"/>
      <c r="G52" s="81">
        <f t="shared" si="10"/>
        <v>0</v>
      </c>
      <c r="H52" s="335" t="e">
        <f t="shared" si="11"/>
        <v>#DIV/0!</v>
      </c>
    </row>
    <row r="53" spans="1:8" ht="20.100000000000001" customHeight="1">
      <c r="A53" s="330" t="s">
        <v>81</v>
      </c>
      <c r="B53" s="380" t="s">
        <v>404</v>
      </c>
      <c r="C53" s="323"/>
      <c r="D53" s="323"/>
      <c r="E53" s="323"/>
      <c r="F53" s="323"/>
      <c r="G53" s="81">
        <f t="shared" si="10"/>
        <v>0</v>
      </c>
      <c r="H53" s="335" t="e">
        <f t="shared" si="11"/>
        <v>#DIV/0!</v>
      </c>
    </row>
    <row r="54" spans="1:8" ht="20.100000000000001" customHeight="1">
      <c r="A54" s="330" t="s">
        <v>93</v>
      </c>
      <c r="B54" s="380" t="s">
        <v>405</v>
      </c>
      <c r="C54" s="323"/>
      <c r="D54" s="323"/>
      <c r="E54" s="323"/>
      <c r="F54" s="323"/>
      <c r="G54" s="81">
        <f t="shared" si="10"/>
        <v>0</v>
      </c>
      <c r="H54" s="335" t="e">
        <f t="shared" si="11"/>
        <v>#DIV/0!</v>
      </c>
    </row>
    <row r="55" spans="1:8" ht="24.75" customHeight="1">
      <c r="A55" s="309" t="s">
        <v>533</v>
      </c>
      <c r="B55" s="379" t="s">
        <v>406</v>
      </c>
      <c r="C55" s="68"/>
      <c r="D55" s="68"/>
      <c r="E55" s="68"/>
      <c r="F55" s="68"/>
      <c r="G55" s="69">
        <f t="shared" si="10"/>
        <v>0</v>
      </c>
      <c r="H55" s="335" t="e">
        <f t="shared" si="11"/>
        <v>#DIV/0!</v>
      </c>
    </row>
    <row r="56" spans="1:8" ht="24" customHeight="1">
      <c r="A56" s="309" t="s">
        <v>534</v>
      </c>
      <c r="B56" s="379" t="s">
        <v>407</v>
      </c>
      <c r="C56" s="68"/>
      <c r="D56" s="68"/>
      <c r="E56" s="68"/>
      <c r="F56" s="68"/>
      <c r="G56" s="69">
        <f t="shared" si="10"/>
        <v>0</v>
      </c>
      <c r="H56" s="335" t="e">
        <f t="shared" si="11"/>
        <v>#DIV/0!</v>
      </c>
    </row>
    <row r="57" spans="1:8" ht="41.25" customHeight="1">
      <c r="A57" s="354" t="s">
        <v>408</v>
      </c>
      <c r="B57" s="355" t="s">
        <v>409</v>
      </c>
      <c r="C57" s="69">
        <f>SUM(C58:C59,C63,C67)</f>
        <v>0</v>
      </c>
      <c r="D57" s="69">
        <f t="shared" ref="D57:F57" si="12">SUM(D58:D59,D63,D67)</f>
        <v>0</v>
      </c>
      <c r="E57" s="69">
        <f t="shared" si="12"/>
        <v>0</v>
      </c>
      <c r="F57" s="69">
        <f t="shared" si="12"/>
        <v>0</v>
      </c>
      <c r="G57" s="69">
        <f t="shared" si="10"/>
        <v>0</v>
      </c>
      <c r="H57" s="335" t="e">
        <f>F57/E57*100</f>
        <v>#DIV/0!</v>
      </c>
    </row>
    <row r="58" spans="1:8" ht="44.25" customHeight="1">
      <c r="A58" s="309" t="s">
        <v>410</v>
      </c>
      <c r="B58" s="360" t="s">
        <v>411</v>
      </c>
      <c r="C58" s="68" t="s">
        <v>253</v>
      </c>
      <c r="D58" s="68" t="s">
        <v>253</v>
      </c>
      <c r="E58" s="68" t="s">
        <v>253</v>
      </c>
      <c r="F58" s="68" t="s">
        <v>253</v>
      </c>
      <c r="G58" s="69" t="e">
        <f t="shared" si="10"/>
        <v>#VALUE!</v>
      </c>
      <c r="H58" s="335" t="e">
        <f t="shared" ref="H58:H73" si="13">F58/E58*100</f>
        <v>#VALUE!</v>
      </c>
    </row>
    <row r="59" spans="1:8" ht="37.5" customHeight="1">
      <c r="A59" s="309" t="s">
        <v>535</v>
      </c>
      <c r="B59" s="360" t="s">
        <v>412</v>
      </c>
      <c r="C59" s="68" t="s">
        <v>253</v>
      </c>
      <c r="D59" s="68" t="s">
        <v>253</v>
      </c>
      <c r="E59" s="68" t="s">
        <v>253</v>
      </c>
      <c r="F59" s="68" t="s">
        <v>253</v>
      </c>
      <c r="G59" s="69" t="e">
        <f t="shared" si="10"/>
        <v>#VALUE!</v>
      </c>
      <c r="H59" s="335" t="e">
        <f t="shared" si="13"/>
        <v>#VALUE!</v>
      </c>
    </row>
    <row r="60" spans="1:8" ht="20.100000000000001" customHeight="1">
      <c r="A60" s="330" t="s">
        <v>80</v>
      </c>
      <c r="B60" s="381" t="s">
        <v>413</v>
      </c>
      <c r="C60" s="323" t="s">
        <v>253</v>
      </c>
      <c r="D60" s="323" t="s">
        <v>253</v>
      </c>
      <c r="E60" s="323" t="s">
        <v>253</v>
      </c>
      <c r="F60" s="323" t="s">
        <v>253</v>
      </c>
      <c r="G60" s="69" t="e">
        <f t="shared" si="10"/>
        <v>#VALUE!</v>
      </c>
      <c r="H60" s="335" t="e">
        <f t="shared" si="13"/>
        <v>#VALUE!</v>
      </c>
    </row>
    <row r="61" spans="1:8" ht="20.100000000000001" customHeight="1">
      <c r="A61" s="330" t="s">
        <v>81</v>
      </c>
      <c r="B61" s="381" t="s">
        <v>414</v>
      </c>
      <c r="C61" s="323" t="s">
        <v>253</v>
      </c>
      <c r="D61" s="323" t="s">
        <v>253</v>
      </c>
      <c r="E61" s="323" t="s">
        <v>253</v>
      </c>
      <c r="F61" s="323" t="s">
        <v>253</v>
      </c>
      <c r="G61" s="69" t="e">
        <f t="shared" si="10"/>
        <v>#VALUE!</v>
      </c>
      <c r="H61" s="335" t="e">
        <f t="shared" si="13"/>
        <v>#VALUE!</v>
      </c>
    </row>
    <row r="62" spans="1:8" ht="20.100000000000001" customHeight="1">
      <c r="A62" s="330" t="s">
        <v>93</v>
      </c>
      <c r="B62" s="381" t="s">
        <v>415</v>
      </c>
      <c r="C62" s="323" t="s">
        <v>253</v>
      </c>
      <c r="D62" s="323" t="s">
        <v>253</v>
      </c>
      <c r="E62" s="323" t="s">
        <v>253</v>
      </c>
      <c r="F62" s="323" t="s">
        <v>253</v>
      </c>
      <c r="G62" s="69" t="e">
        <f t="shared" si="10"/>
        <v>#VALUE!</v>
      </c>
      <c r="H62" s="335" t="e">
        <f t="shared" si="13"/>
        <v>#VALUE!</v>
      </c>
    </row>
    <row r="63" spans="1:8" ht="40.5" customHeight="1">
      <c r="A63" s="309" t="s">
        <v>536</v>
      </c>
      <c r="B63" s="360" t="s">
        <v>416</v>
      </c>
      <c r="C63" s="68" t="s">
        <v>253</v>
      </c>
      <c r="D63" s="68" t="s">
        <v>253</v>
      </c>
      <c r="E63" s="68" t="s">
        <v>253</v>
      </c>
      <c r="F63" s="68" t="s">
        <v>253</v>
      </c>
      <c r="G63" s="69" t="e">
        <f t="shared" si="10"/>
        <v>#VALUE!</v>
      </c>
      <c r="H63" s="335" t="e">
        <f t="shared" si="13"/>
        <v>#VALUE!</v>
      </c>
    </row>
    <row r="64" spans="1:8" ht="20.100000000000001" customHeight="1">
      <c r="A64" s="330" t="s">
        <v>80</v>
      </c>
      <c r="B64" s="381" t="s">
        <v>417</v>
      </c>
      <c r="C64" s="323" t="s">
        <v>253</v>
      </c>
      <c r="D64" s="323" t="s">
        <v>253</v>
      </c>
      <c r="E64" s="323" t="s">
        <v>253</v>
      </c>
      <c r="F64" s="323" t="s">
        <v>253</v>
      </c>
      <c r="G64" s="69" t="e">
        <f t="shared" si="10"/>
        <v>#VALUE!</v>
      </c>
      <c r="H64" s="335" t="e">
        <f t="shared" si="13"/>
        <v>#VALUE!</v>
      </c>
    </row>
    <row r="65" spans="1:8" ht="20.100000000000001" customHeight="1">
      <c r="A65" s="330" t="s">
        <v>81</v>
      </c>
      <c r="B65" s="381" t="s">
        <v>418</v>
      </c>
      <c r="C65" s="323" t="s">
        <v>253</v>
      </c>
      <c r="D65" s="323" t="s">
        <v>253</v>
      </c>
      <c r="E65" s="323" t="s">
        <v>253</v>
      </c>
      <c r="F65" s="323" t="s">
        <v>253</v>
      </c>
      <c r="G65" s="69" t="e">
        <f t="shared" si="10"/>
        <v>#VALUE!</v>
      </c>
      <c r="H65" s="335" t="e">
        <f t="shared" si="13"/>
        <v>#VALUE!</v>
      </c>
    </row>
    <row r="66" spans="1:8" ht="20.100000000000001" customHeight="1">
      <c r="A66" s="330" t="s">
        <v>93</v>
      </c>
      <c r="B66" s="381" t="s">
        <v>419</v>
      </c>
      <c r="C66" s="323" t="s">
        <v>253</v>
      </c>
      <c r="D66" s="323" t="s">
        <v>253</v>
      </c>
      <c r="E66" s="323" t="s">
        <v>253</v>
      </c>
      <c r="F66" s="323" t="s">
        <v>253</v>
      </c>
      <c r="G66" s="69" t="e">
        <f t="shared" si="10"/>
        <v>#VALUE!</v>
      </c>
      <c r="H66" s="335" t="e">
        <f t="shared" si="13"/>
        <v>#VALUE!</v>
      </c>
    </row>
    <row r="67" spans="1:8" ht="24" customHeight="1">
      <c r="A67" s="309" t="s">
        <v>526</v>
      </c>
      <c r="B67" s="360" t="s">
        <v>420</v>
      </c>
      <c r="C67" s="68" t="s">
        <v>253</v>
      </c>
      <c r="D67" s="68" t="s">
        <v>253</v>
      </c>
      <c r="E67" s="68" t="s">
        <v>253</v>
      </c>
      <c r="F67" s="68" t="s">
        <v>253</v>
      </c>
      <c r="G67" s="69" t="e">
        <f t="shared" si="10"/>
        <v>#VALUE!</v>
      </c>
      <c r="H67" s="335" t="e">
        <f t="shared" si="13"/>
        <v>#VALUE!</v>
      </c>
    </row>
    <row r="68" spans="1:8" ht="31.5" customHeight="1">
      <c r="A68" s="352" t="s">
        <v>125</v>
      </c>
      <c r="B68" s="362" t="s">
        <v>421</v>
      </c>
      <c r="C68" s="69">
        <f>SUM(C46,C48:C50,C52:C56,C58:C58,C60:C62,C64:C67)</f>
        <v>0</v>
      </c>
      <c r="D68" s="69">
        <f>SUM(D46,D48:D50,D52:D56,D58:D58,D60:D62,D64:D67)</f>
        <v>0</v>
      </c>
      <c r="E68" s="69">
        <f>SUM(E46,E48:E50,E52:E56,E58:E58,E60:E62,E64:E67)</f>
        <v>0</v>
      </c>
      <c r="F68" s="69">
        <f>SUM(F46,F48:F50,F52:F56,F58:F58,F60:F62,F64:F67)</f>
        <v>0</v>
      </c>
      <c r="G68" s="69">
        <f t="shared" si="10"/>
        <v>0</v>
      </c>
      <c r="H68" s="335" t="e">
        <f t="shared" si="13"/>
        <v>#DIV/0!</v>
      </c>
    </row>
    <row r="69" spans="1:8" s="11" customFormat="1" ht="27.75" customHeight="1">
      <c r="A69" s="302" t="s">
        <v>229</v>
      </c>
      <c r="B69" s="310"/>
      <c r="C69" s="68"/>
      <c r="D69" s="68"/>
      <c r="E69" s="68"/>
      <c r="F69" s="68"/>
      <c r="G69" s="69">
        <f>F69-E69</f>
        <v>0</v>
      </c>
      <c r="H69" s="335" t="e">
        <f t="shared" si="13"/>
        <v>#DIV/0!</v>
      </c>
    </row>
    <row r="70" spans="1:8" s="11" customFormat="1" ht="29.25" customHeight="1">
      <c r="A70" s="315" t="s">
        <v>29</v>
      </c>
      <c r="B70" s="382">
        <v>3600</v>
      </c>
      <c r="C70" s="383">
        <v>218.3</v>
      </c>
      <c r="D70" s="384">
        <v>278.5</v>
      </c>
      <c r="E70" s="175">
        <v>303</v>
      </c>
      <c r="F70" s="385">
        <v>278.5</v>
      </c>
      <c r="G70" s="175">
        <f>F70-E70</f>
        <v>-24.5</v>
      </c>
      <c r="H70" s="335">
        <f t="shared" si="13"/>
        <v>91.914191419141915</v>
      </c>
    </row>
    <row r="71" spans="1:8" s="11" customFormat="1" ht="25.5" customHeight="1">
      <c r="A71" s="56" t="s">
        <v>206</v>
      </c>
      <c r="B71" s="310">
        <v>3610</v>
      </c>
      <c r="C71" s="68"/>
      <c r="D71" s="68"/>
      <c r="E71" s="68"/>
      <c r="F71" s="68"/>
      <c r="G71" s="69">
        <f>F71-E71</f>
        <v>0</v>
      </c>
      <c r="H71" s="335" t="e">
        <f t="shared" si="13"/>
        <v>#DIV/0!</v>
      </c>
    </row>
    <row r="72" spans="1:8" s="11" customFormat="1" ht="28.5" customHeight="1">
      <c r="A72" s="315" t="s">
        <v>49</v>
      </c>
      <c r="B72" s="382">
        <v>3620</v>
      </c>
      <c r="C72" s="385">
        <f>C70+C73+C71</f>
        <v>278.50000000000074</v>
      </c>
      <c r="D72" s="385">
        <f>D70+D73+D71</f>
        <v>299.7</v>
      </c>
      <c r="E72" s="385">
        <f t="shared" ref="E72" si="14">E70+E73+E71</f>
        <v>397</v>
      </c>
      <c r="F72" s="385">
        <f>F70+F73+F71</f>
        <v>299.7</v>
      </c>
      <c r="G72" s="175">
        <f>F72-E72</f>
        <v>-97.300000000000011</v>
      </c>
      <c r="H72" s="335">
        <f t="shared" si="13"/>
        <v>75.491183879093199</v>
      </c>
    </row>
    <row r="73" spans="1:8" s="11" customFormat="1" ht="33" customHeight="1">
      <c r="A73" s="315" t="s">
        <v>30</v>
      </c>
      <c r="B73" s="382">
        <v>3630</v>
      </c>
      <c r="C73" s="386">
        <f>C19+C41+C68</f>
        <v>60.200000000000728</v>
      </c>
      <c r="D73" s="386">
        <f>D19+D41+D68</f>
        <v>21.2</v>
      </c>
      <c r="E73" s="386">
        <f>E19+E41+E68</f>
        <v>94</v>
      </c>
      <c r="F73" s="386">
        <f>F19+F41+F68</f>
        <v>21.2</v>
      </c>
      <c r="G73" s="69">
        <f>G19+G41+G68</f>
        <v>-72.8</v>
      </c>
      <c r="H73" s="335">
        <f t="shared" si="13"/>
        <v>22.553191489361701</v>
      </c>
    </row>
    <row r="74" spans="1:8" s="11" customFormat="1">
      <c r="A74" s="281"/>
      <c r="B74" s="285"/>
      <c r="C74" s="285"/>
      <c r="D74" s="285"/>
      <c r="E74" s="285"/>
      <c r="F74" s="285"/>
      <c r="G74" s="285"/>
      <c r="H74" s="286"/>
    </row>
    <row r="75" spans="1:8" s="2" customFormat="1" ht="27.75" customHeight="1">
      <c r="A75" s="275" t="s">
        <v>473</v>
      </c>
      <c r="B75" s="442" t="s">
        <v>422</v>
      </c>
      <c r="C75" s="442"/>
      <c r="D75" s="276"/>
      <c r="E75" s="277"/>
      <c r="F75" s="438" t="s">
        <v>467</v>
      </c>
      <c r="G75" s="438"/>
      <c r="H75" s="438"/>
    </row>
    <row r="76" spans="1:8">
      <c r="A76" s="278" t="s">
        <v>183</v>
      </c>
      <c r="B76" s="443" t="s">
        <v>70</v>
      </c>
      <c r="C76" s="443"/>
      <c r="D76" s="279"/>
      <c r="E76" s="280"/>
      <c r="F76" s="444" t="s">
        <v>234</v>
      </c>
      <c r="G76" s="444"/>
      <c r="H76" s="444"/>
    </row>
    <row r="77" spans="1:8">
      <c r="A77" s="281"/>
      <c r="B77" s="281"/>
      <c r="C77" s="281"/>
      <c r="D77" s="281"/>
      <c r="E77" s="281"/>
      <c r="F77" s="281"/>
      <c r="G77" s="281"/>
      <c r="H77" s="287"/>
    </row>
  </sheetData>
  <mergeCells count="14">
    <mergeCell ref="A20:H20"/>
    <mergeCell ref="A6:H6"/>
    <mergeCell ref="A44:H44"/>
    <mergeCell ref="A1:H1"/>
    <mergeCell ref="A3:A4"/>
    <mergeCell ref="B3:B4"/>
    <mergeCell ref="E3:H3"/>
    <mergeCell ref="C3:D3"/>
    <mergeCell ref="F75:H75"/>
    <mergeCell ref="F42:H42"/>
    <mergeCell ref="F43:H43"/>
    <mergeCell ref="B75:C75"/>
    <mergeCell ref="B76:C76"/>
    <mergeCell ref="F76:H76"/>
  </mergeCells>
  <phoneticPr fontId="3" type="noConversion"/>
  <pageMargins left="0.19541666666666666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9" zoomScaleNormal="100" zoomScaleSheetLayoutView="55" workbookViewId="0">
      <selection activeCell="I11" sqref="I11"/>
    </sheetView>
  </sheetViews>
  <sheetFormatPr defaultRowHeight="18.75" outlineLevelRow="1"/>
  <cols>
    <col min="1" max="1" width="41.140625" style="2" customWidth="1"/>
    <col min="2" max="2" width="7" style="17" customWidth="1"/>
    <col min="3" max="4" width="15.140625" style="17" customWidth="1"/>
    <col min="5" max="5" width="13.85546875" style="17" customWidth="1"/>
    <col min="6" max="6" width="13.140625" style="17" customWidth="1"/>
    <col min="7" max="7" width="14.85546875" style="17" customWidth="1"/>
    <col min="8" max="8" width="14.42578125" style="17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0" t="s">
        <v>172</v>
      </c>
    </row>
    <row r="2" spans="1:15" hidden="1" outlineLevel="1">
      <c r="H2" s="20" t="s">
        <v>164</v>
      </c>
    </row>
    <row r="3" spans="1:15" ht="63.75" customHeight="1" collapsed="1">
      <c r="A3" s="403" t="s">
        <v>157</v>
      </c>
      <c r="B3" s="403"/>
      <c r="C3" s="403"/>
      <c r="D3" s="403"/>
      <c r="E3" s="403"/>
      <c r="F3" s="403"/>
      <c r="G3" s="403"/>
      <c r="H3" s="403"/>
    </row>
    <row r="4" spans="1:15">
      <c r="A4" s="447"/>
      <c r="B4" s="447"/>
      <c r="C4" s="447"/>
      <c r="D4" s="447"/>
      <c r="E4" s="447"/>
      <c r="F4" s="447"/>
      <c r="G4" s="447"/>
      <c r="H4" s="447"/>
    </row>
    <row r="5" spans="1:15" ht="58.5" customHeight="1">
      <c r="A5" s="452" t="s">
        <v>203</v>
      </c>
      <c r="B5" s="405" t="s">
        <v>15</v>
      </c>
      <c r="C5" s="455" t="s">
        <v>453</v>
      </c>
      <c r="D5" s="456"/>
      <c r="E5" s="449" t="s">
        <v>452</v>
      </c>
      <c r="F5" s="450"/>
      <c r="G5" s="450"/>
      <c r="H5" s="451"/>
    </row>
    <row r="6" spans="1:15" ht="75.75" customHeight="1">
      <c r="A6" s="453"/>
      <c r="B6" s="405"/>
      <c r="C6" s="214" t="s">
        <v>450</v>
      </c>
      <c r="D6" s="6" t="s">
        <v>451</v>
      </c>
      <c r="E6" s="42" t="s">
        <v>187</v>
      </c>
      <c r="F6" s="42" t="s">
        <v>176</v>
      </c>
      <c r="G6" s="42" t="s">
        <v>198</v>
      </c>
      <c r="H6" s="42" t="s">
        <v>199</v>
      </c>
    </row>
    <row r="7" spans="1:15" ht="15.75" customHeight="1">
      <c r="A7" s="129">
        <v>1</v>
      </c>
      <c r="B7" s="73">
        <v>2</v>
      </c>
      <c r="C7" s="129">
        <v>3</v>
      </c>
      <c r="D7" s="129">
        <v>4</v>
      </c>
      <c r="E7" s="129">
        <v>5</v>
      </c>
      <c r="F7" s="73">
        <v>6</v>
      </c>
      <c r="G7" s="129">
        <v>7</v>
      </c>
      <c r="H7" s="73">
        <v>8</v>
      </c>
    </row>
    <row r="8" spans="1:15" s="4" customFormat="1" ht="63" customHeight="1">
      <c r="A8" s="171" t="s">
        <v>72</v>
      </c>
      <c r="B8" s="172">
        <v>4000</v>
      </c>
      <c r="C8" s="70">
        <f>SUM(C9:C14)</f>
        <v>0</v>
      </c>
      <c r="D8" s="70">
        <v>3.3</v>
      </c>
      <c r="E8" s="70">
        <f>SUM(E9:E14)</f>
        <v>0</v>
      </c>
      <c r="F8" s="70">
        <v>3.3</v>
      </c>
      <c r="G8" s="69">
        <f t="shared" ref="G8:G14" si="0">F8-E8</f>
        <v>3.3</v>
      </c>
      <c r="H8" s="224" t="e">
        <f>F8/E8*100</f>
        <v>#DIV/0!</v>
      </c>
    </row>
    <row r="9" spans="1:15" ht="47.25" customHeight="1">
      <c r="A9" s="7" t="s">
        <v>429</v>
      </c>
      <c r="B9" s="89" t="s">
        <v>163</v>
      </c>
      <c r="C9" s="68"/>
      <c r="D9" s="68"/>
      <c r="E9" s="68"/>
      <c r="F9" s="68"/>
      <c r="G9" s="69">
        <f t="shared" si="0"/>
        <v>0</v>
      </c>
      <c r="H9" s="224" t="e">
        <f t="shared" ref="H9:H14" si="1">F9/E9*100</f>
        <v>#DIV/0!</v>
      </c>
    </row>
    <row r="10" spans="1:15" ht="57" customHeight="1">
      <c r="A10" s="7" t="s">
        <v>430</v>
      </c>
      <c r="B10" s="88">
        <v>4020</v>
      </c>
      <c r="C10" s="68"/>
      <c r="D10" s="68"/>
      <c r="E10" s="68"/>
      <c r="F10" s="68"/>
      <c r="G10" s="69">
        <f t="shared" si="0"/>
        <v>0</v>
      </c>
      <c r="H10" s="224" t="e">
        <f t="shared" si="1"/>
        <v>#DIV/0!</v>
      </c>
      <c r="O10" s="16"/>
    </row>
    <row r="11" spans="1:15" ht="69.75" customHeight="1">
      <c r="A11" s="7" t="s">
        <v>431</v>
      </c>
      <c r="B11" s="89">
        <v>4030</v>
      </c>
      <c r="C11" s="68"/>
      <c r="D11" s="68"/>
      <c r="E11" s="68"/>
      <c r="F11" s="68"/>
      <c r="G11" s="69">
        <f t="shared" si="0"/>
        <v>0</v>
      </c>
      <c r="H11" s="224" t="e">
        <f t="shared" si="1"/>
        <v>#DIV/0!</v>
      </c>
      <c r="N11" s="16"/>
    </row>
    <row r="12" spans="1:15" ht="61.5" customHeight="1">
      <c r="A12" s="7" t="s">
        <v>432</v>
      </c>
      <c r="B12" s="88">
        <v>4040</v>
      </c>
      <c r="C12" s="68"/>
      <c r="D12" s="68"/>
      <c r="E12" s="68"/>
      <c r="F12" s="68"/>
      <c r="G12" s="69">
        <f t="shared" si="0"/>
        <v>0</v>
      </c>
      <c r="H12" s="224" t="e">
        <f t="shared" si="1"/>
        <v>#DIV/0!</v>
      </c>
    </row>
    <row r="13" spans="1:15" ht="82.5" customHeight="1">
      <c r="A13" s="7" t="s">
        <v>433</v>
      </c>
      <c r="B13" s="89">
        <v>4050</v>
      </c>
      <c r="C13" s="233"/>
      <c r="D13" s="230">
        <v>3.3</v>
      </c>
      <c r="E13" s="230"/>
      <c r="F13" s="230">
        <v>3.3</v>
      </c>
      <c r="G13" s="69">
        <f t="shared" si="0"/>
        <v>3.3</v>
      </c>
      <c r="H13" s="224" t="e">
        <f t="shared" si="1"/>
        <v>#DIV/0!</v>
      </c>
    </row>
    <row r="14" spans="1:15" ht="53.25" customHeight="1">
      <c r="A14" s="7" t="s">
        <v>458</v>
      </c>
      <c r="B14" s="88">
        <v>4060</v>
      </c>
      <c r="C14" s="68"/>
      <c r="D14" s="68"/>
      <c r="E14" s="68"/>
      <c r="F14" s="68"/>
      <c r="G14" s="69">
        <f t="shared" si="0"/>
        <v>0</v>
      </c>
      <c r="H14" s="224" t="e">
        <f t="shared" si="1"/>
        <v>#DIV/0!</v>
      </c>
    </row>
    <row r="15" spans="1:15" ht="57.75" customHeight="1">
      <c r="A15" s="454" t="s">
        <v>370</v>
      </c>
      <c r="B15" s="454"/>
      <c r="C15" s="454"/>
      <c r="D15" s="454"/>
      <c r="E15" s="454"/>
      <c r="F15" s="454"/>
      <c r="G15" s="454"/>
      <c r="H15" s="454"/>
      <c r="I15" s="169"/>
      <c r="J15" s="169"/>
      <c r="K15" s="169"/>
    </row>
    <row r="16" spans="1:15" ht="43.5" customHeight="1">
      <c r="A16" s="76" t="s">
        <v>258</v>
      </c>
      <c r="B16" s="77"/>
      <c r="C16" s="128" t="s">
        <v>434</v>
      </c>
      <c r="D16" s="128"/>
      <c r="E16" s="78"/>
      <c r="F16" s="401" t="s">
        <v>467</v>
      </c>
      <c r="G16" s="401"/>
      <c r="H16" s="401"/>
    </row>
    <row r="17" spans="1:8" s="1" customFormat="1">
      <c r="A17" s="79" t="s">
        <v>69</v>
      </c>
      <c r="B17" s="80"/>
      <c r="C17" s="79" t="s">
        <v>70</v>
      </c>
      <c r="D17" s="79"/>
      <c r="E17" s="80"/>
      <c r="F17" s="448" t="s">
        <v>234</v>
      </c>
      <c r="G17" s="448"/>
      <c r="H17" s="448"/>
    </row>
    <row r="18" spans="1:8">
      <c r="A18" s="91"/>
      <c r="B18" s="79"/>
      <c r="C18" s="79"/>
      <c r="D18" s="79"/>
      <c r="E18" s="79"/>
      <c r="F18" s="79"/>
      <c r="G18" s="79"/>
      <c r="H18" s="79"/>
    </row>
    <row r="19" spans="1:8">
      <c r="A19" s="35"/>
    </row>
    <row r="20" spans="1:8">
      <c r="A20" s="35"/>
    </row>
    <row r="21" spans="1:8">
      <c r="A21" s="35"/>
    </row>
    <row r="22" spans="1:8">
      <c r="A22" s="35"/>
    </row>
    <row r="23" spans="1:8">
      <c r="A23" s="35"/>
    </row>
    <row r="24" spans="1:8">
      <c r="A24" s="35"/>
    </row>
    <row r="25" spans="1:8">
      <c r="A25" s="35"/>
    </row>
    <row r="26" spans="1:8">
      <c r="A26" s="35"/>
    </row>
    <row r="27" spans="1:8">
      <c r="A27" s="35"/>
    </row>
    <row r="28" spans="1:8">
      <c r="A28" s="35"/>
    </row>
    <row r="29" spans="1:8">
      <c r="A29" s="35"/>
    </row>
    <row r="30" spans="1:8">
      <c r="A30" s="35"/>
    </row>
    <row r="31" spans="1:8">
      <c r="A31" s="35"/>
    </row>
    <row r="32" spans="1:8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  <row r="39" spans="1:1">
      <c r="A39" s="35"/>
    </row>
    <row r="40" spans="1:1">
      <c r="A40" s="35"/>
    </row>
    <row r="41" spans="1:1">
      <c r="A41" s="35"/>
    </row>
    <row r="42" spans="1:1">
      <c r="A42" s="35"/>
    </row>
    <row r="43" spans="1:1">
      <c r="A43" s="35"/>
    </row>
    <row r="44" spans="1:1">
      <c r="A44" s="35"/>
    </row>
    <row r="45" spans="1:1">
      <c r="A45" s="35"/>
    </row>
    <row r="46" spans="1:1">
      <c r="A46" s="35"/>
    </row>
    <row r="47" spans="1:1">
      <c r="A47" s="35"/>
    </row>
    <row r="48" spans="1:1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Normal="100" zoomScaleSheetLayoutView="100" workbookViewId="0">
      <pane xSplit="1" ySplit="5" topLeftCell="B51" activePane="bottomRight" state="frozen"/>
      <selection pane="topRight" activeCell="B1" sqref="B1"/>
      <selection pane="bottomLeft" activeCell="A6" sqref="A6"/>
      <selection pane="bottomRight" activeCell="F3" sqref="F3:H3"/>
    </sheetView>
  </sheetViews>
  <sheetFormatPr defaultRowHeight="12.75"/>
  <cols>
    <col min="1" max="1" width="37.85546875" style="22" customWidth="1"/>
    <col min="2" max="2" width="6" style="22" customWidth="1"/>
    <col min="3" max="3" width="15.140625" style="22" customWidth="1"/>
    <col min="4" max="5" width="14.7109375" style="22" customWidth="1"/>
    <col min="6" max="6" width="13.85546875" style="22" customWidth="1"/>
    <col min="7" max="7" width="14" style="22" customWidth="1"/>
    <col min="8" max="8" width="14.85546875" style="22" customWidth="1"/>
    <col min="9" max="9" width="19.85546875" style="22" customWidth="1"/>
    <col min="10" max="10" width="9.5703125" style="22" customWidth="1"/>
    <col min="11" max="11" width="9.140625" style="22"/>
    <col min="12" max="12" width="27.140625" style="22" customWidth="1"/>
    <col min="13" max="16384" width="9.140625" style="22"/>
  </cols>
  <sheetData>
    <row r="1" spans="1:9" ht="30" customHeight="1">
      <c r="A1" s="458" t="s">
        <v>159</v>
      </c>
      <c r="B1" s="458"/>
      <c r="C1" s="458"/>
      <c r="D1" s="458"/>
      <c r="E1" s="458"/>
      <c r="F1" s="458"/>
      <c r="G1" s="458"/>
      <c r="H1" s="458"/>
      <c r="I1" s="458"/>
    </row>
    <row r="2" spans="1:9" ht="9.75" customHeight="1"/>
    <row r="3" spans="1:9" ht="63.75" customHeight="1">
      <c r="A3" s="459" t="s">
        <v>203</v>
      </c>
      <c r="B3" s="461" t="s">
        <v>1</v>
      </c>
      <c r="C3" s="459" t="s">
        <v>85</v>
      </c>
      <c r="D3" s="455" t="s">
        <v>453</v>
      </c>
      <c r="E3" s="456"/>
      <c r="F3" s="407" t="s">
        <v>452</v>
      </c>
      <c r="G3" s="407"/>
      <c r="H3" s="407"/>
      <c r="I3" s="459" t="s">
        <v>230</v>
      </c>
    </row>
    <row r="4" spans="1:9" ht="59.25" customHeight="1">
      <c r="A4" s="460"/>
      <c r="B4" s="462"/>
      <c r="C4" s="460"/>
      <c r="D4" s="214" t="s">
        <v>450</v>
      </c>
      <c r="E4" s="6" t="s">
        <v>451</v>
      </c>
      <c r="F4" s="42" t="s">
        <v>187</v>
      </c>
      <c r="G4" s="42" t="s">
        <v>176</v>
      </c>
      <c r="H4" s="42" t="s">
        <v>198</v>
      </c>
      <c r="I4" s="460"/>
    </row>
    <row r="5" spans="1:9" s="40" customFormat="1" ht="13.5" customHeight="1">
      <c r="A5" s="90">
        <v>1</v>
      </c>
      <c r="B5" s="90">
        <v>2</v>
      </c>
      <c r="C5" s="90">
        <v>3</v>
      </c>
      <c r="D5" s="90">
        <v>4</v>
      </c>
      <c r="E5" s="90"/>
      <c r="F5" s="90">
        <v>5</v>
      </c>
      <c r="G5" s="90">
        <v>6</v>
      </c>
      <c r="H5" s="90">
        <v>7</v>
      </c>
      <c r="I5" s="90">
        <v>8</v>
      </c>
    </row>
    <row r="6" spans="1:9" s="40" customFormat="1" ht="52.5" customHeight="1">
      <c r="A6" s="117" t="s">
        <v>135</v>
      </c>
      <c r="B6" s="39"/>
      <c r="C6" s="28"/>
      <c r="D6" s="28"/>
      <c r="E6" s="28"/>
      <c r="F6" s="28"/>
      <c r="G6" s="28"/>
      <c r="H6" s="28"/>
      <c r="I6" s="28"/>
    </row>
    <row r="7" spans="1:9" ht="107.25" customHeight="1">
      <c r="A7" s="59" t="s">
        <v>273</v>
      </c>
      <c r="B7" s="72">
        <v>5000</v>
      </c>
      <c r="C7" s="66" t="s">
        <v>246</v>
      </c>
      <c r="D7" s="225">
        <f>'Осн фін показн (кварт)'!C24/'Осн фін показн (кварт)'!C48</f>
        <v>3.3321906067878077E-2</v>
      </c>
      <c r="E7" s="225">
        <f>'Осн фін показн (кварт)'!D24/'Осн фін показн (кварт)'!D48</f>
        <v>3.5802035802035802E-2</v>
      </c>
      <c r="F7" s="225">
        <f>'Осн фін показн (кварт)'!E24/'Осн фін показн (кварт)'!E48</f>
        <v>7.3882526782415962E-3</v>
      </c>
      <c r="G7" s="225">
        <f>'Осн фін показн (кварт)'!F24/'Осн фін показн (кварт)'!F48</f>
        <v>3.590733590733565E-2</v>
      </c>
      <c r="H7" s="58">
        <f>G7-F7</f>
        <v>2.8519083229094053E-2</v>
      </c>
      <c r="I7" s="60" t="s">
        <v>247</v>
      </c>
    </row>
    <row r="8" spans="1:9" ht="126" customHeight="1">
      <c r="A8" s="170" t="s">
        <v>254</v>
      </c>
      <c r="B8" s="72">
        <v>5010</v>
      </c>
      <c r="C8" s="66" t="s">
        <v>86</v>
      </c>
      <c r="D8" s="225">
        <f>'Осн фін показн (кварт)'!C24/'Осн фін показн (кварт)'!C13</f>
        <v>5.7146216708801436E-3</v>
      </c>
      <c r="E8" s="225">
        <f>'Осн фін показн (кварт)'!D24/'Осн фін показн (кварт)'!D13</f>
        <v>6.994541514661108E-3</v>
      </c>
      <c r="F8" s="225">
        <f>'Осн фін показн (кварт)'!E24/'Осн фін показн (кварт)'!E13</f>
        <v>1.2354830738818879E-3</v>
      </c>
      <c r="G8" s="225">
        <f>'Осн фін показн (кварт)'!F24/'Осн фін показн (кварт)'!F13</f>
        <v>7.0151136955865319E-3</v>
      </c>
      <c r="H8" s="58">
        <f>G8-F8</f>
        <v>5.7796306217046435E-3</v>
      </c>
      <c r="I8" s="60" t="s">
        <v>248</v>
      </c>
    </row>
    <row r="9" spans="1:9" ht="50.25" customHeight="1">
      <c r="A9" s="117" t="s">
        <v>136</v>
      </c>
      <c r="B9" s="72"/>
      <c r="C9" s="67"/>
      <c r="D9" s="58"/>
      <c r="E9" s="58"/>
      <c r="F9" s="58"/>
      <c r="G9" s="58"/>
      <c r="H9" s="58"/>
      <c r="I9" s="60"/>
    </row>
    <row r="10" spans="1:9" ht="132" customHeight="1">
      <c r="A10" s="59" t="s">
        <v>274</v>
      </c>
      <c r="B10" s="72">
        <v>5100</v>
      </c>
      <c r="C10" s="66" t="s">
        <v>132</v>
      </c>
      <c r="D10" s="58">
        <f>'Осн фін показн (кварт)'!C54/'Осн фін показн (кварт)'!C51</f>
        <v>11.308016877637131</v>
      </c>
      <c r="E10" s="58">
        <f>'Осн фін показн (кварт)'!D54/'Осн фін показн (кварт)'!D51</f>
        <v>34.175308641975306</v>
      </c>
      <c r="F10" s="58">
        <f>'Осн фін показн (кварт)'!E54/'Осн фін показн (кварт)'!E51</f>
        <v>36.597222222222221</v>
      </c>
      <c r="G10" s="58">
        <f>'Осн фін показн (кварт)'!F54/'Осн фін показн (кварт)'!F51</f>
        <v>34.175308641975306</v>
      </c>
      <c r="H10" s="58">
        <f>G10-F10</f>
        <v>-2.4219135802469154</v>
      </c>
      <c r="I10" s="130" t="s">
        <v>249</v>
      </c>
    </row>
    <row r="11" spans="1:9" ht="192" customHeight="1">
      <c r="A11" s="59" t="s">
        <v>275</v>
      </c>
      <c r="B11" s="72">
        <v>5110</v>
      </c>
      <c r="C11" s="66" t="s">
        <v>132</v>
      </c>
      <c r="D11" s="58">
        <f>'Осн фін показн (кварт)'!C46/'Осн фін показн (кварт)'!C50</f>
        <v>5.371308016877637</v>
      </c>
      <c r="E11" s="58">
        <f>'Осн фін показн (кварт)'!D46/'Осн фін показн (кварт)'!D50</f>
        <v>15.074074074074074</v>
      </c>
      <c r="F11" s="58">
        <f>'Осн фін показн (кварт)'!E46/'Осн фін показн (кварт)'!E50</f>
        <v>15.125</v>
      </c>
      <c r="G11" s="58">
        <f>'Осн фін показн (кварт)'!F46/'Осн фін показн (кварт)'!F50</f>
        <v>15.074074074074074</v>
      </c>
      <c r="H11" s="58">
        <f>G11-F11</f>
        <v>-5.0925925925925597E-2</v>
      </c>
      <c r="I11" s="130" t="s">
        <v>250</v>
      </c>
    </row>
    <row r="12" spans="1:9" ht="169.5" customHeight="1">
      <c r="A12" s="8" t="s">
        <v>438</v>
      </c>
      <c r="B12" s="177">
        <v>5120</v>
      </c>
      <c r="C12" s="66" t="s">
        <v>132</v>
      </c>
      <c r="D12" s="178"/>
      <c r="E12" s="178"/>
      <c r="F12" s="178"/>
      <c r="G12" s="178"/>
      <c r="H12" s="178"/>
      <c r="I12" s="8" t="s">
        <v>366</v>
      </c>
    </row>
    <row r="13" spans="1:9" s="2" customFormat="1" ht="41.25" customHeight="1">
      <c r="A13" s="76" t="s">
        <v>435</v>
      </c>
      <c r="B13" s="77"/>
      <c r="C13" s="394" t="s">
        <v>257</v>
      </c>
      <c r="D13" s="394"/>
      <c r="E13" s="128"/>
      <c r="F13" s="78"/>
      <c r="G13" s="457" t="s">
        <v>467</v>
      </c>
      <c r="H13" s="457"/>
      <c r="I13" s="457"/>
    </row>
    <row r="14" spans="1:9" s="1" customFormat="1" ht="18.75">
      <c r="A14" s="86" t="s">
        <v>233</v>
      </c>
      <c r="B14" s="87"/>
      <c r="C14" s="426" t="s">
        <v>70</v>
      </c>
      <c r="D14" s="426"/>
      <c r="E14" s="205"/>
      <c r="F14" s="87"/>
      <c r="G14" s="430" t="s">
        <v>87</v>
      </c>
      <c r="H14" s="430"/>
      <c r="I14" s="430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86"/>
  <sheetViews>
    <sheetView tabSelected="1" topLeftCell="A6" zoomScale="115" zoomScaleNormal="115" zoomScaleSheetLayoutView="75" workbookViewId="0">
      <selection activeCell="H19" sqref="H19:I19"/>
    </sheetView>
  </sheetViews>
  <sheetFormatPr defaultRowHeight="18.75" outlineLevelRow="1"/>
  <cols>
    <col min="1" max="1" width="43.42578125" style="1" customWidth="1"/>
    <col min="2" max="2" width="10.140625" style="15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6" ht="18.75" hidden="1" customHeight="1" outlineLevel="1">
      <c r="N1" s="523" t="s">
        <v>172</v>
      </c>
      <c r="O1" s="523"/>
    </row>
    <row r="2" spans="1:16" hidden="1" outlineLevel="1">
      <c r="N2" s="523" t="s">
        <v>185</v>
      </c>
      <c r="O2" s="523"/>
    </row>
    <row r="3" spans="1:16" ht="24.75" customHeight="1" collapsed="1">
      <c r="A3" s="524" t="s">
        <v>94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</row>
    <row r="4" spans="1:16" ht="23.25" customHeight="1">
      <c r="A4" s="524" t="s">
        <v>494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</row>
    <row r="5" spans="1:16" ht="14.25" customHeight="1">
      <c r="A5" s="415" t="s">
        <v>466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</row>
    <row r="6" spans="1:16" ht="15" customHeight="1">
      <c r="A6" s="525" t="s">
        <v>103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O6" s="525"/>
    </row>
    <row r="7" spans="1:16" ht="21" customHeight="1">
      <c r="A7" s="506" t="s">
        <v>79</v>
      </c>
      <c r="B7" s="506"/>
      <c r="C7" s="506"/>
      <c r="D7" s="506"/>
      <c r="E7" s="506"/>
      <c r="F7" s="506"/>
      <c r="G7" s="506"/>
      <c r="H7" s="506"/>
      <c r="I7" s="506"/>
      <c r="J7" s="506"/>
      <c r="K7" s="506"/>
      <c r="L7" s="506"/>
      <c r="M7" s="506"/>
      <c r="N7" s="506"/>
      <c r="O7" s="506"/>
    </row>
    <row r="8" spans="1:16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6" ht="23.25" customHeight="1">
      <c r="A9" s="526" t="s">
        <v>231</v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526"/>
    </row>
    <row r="10" spans="1:16" ht="4.5" customHeight="1">
      <c r="B10" s="1"/>
    </row>
    <row r="11" spans="1:16" s="2" customFormat="1" ht="46.5" customHeight="1">
      <c r="A11" s="241" t="s">
        <v>203</v>
      </c>
      <c r="B11" s="407" t="s">
        <v>484</v>
      </c>
      <c r="C11" s="407"/>
      <c r="D11" s="407" t="s">
        <v>485</v>
      </c>
      <c r="E11" s="407"/>
      <c r="F11" s="407" t="s">
        <v>476</v>
      </c>
      <c r="G11" s="407"/>
      <c r="H11" s="407" t="s">
        <v>476</v>
      </c>
      <c r="I11" s="407"/>
      <c r="J11" s="407" t="s">
        <v>539</v>
      </c>
      <c r="K11" s="407"/>
      <c r="L11" s="407" t="s">
        <v>208</v>
      </c>
      <c r="M11" s="407"/>
      <c r="N11" s="407" t="s">
        <v>209</v>
      </c>
      <c r="O11" s="407"/>
    </row>
    <row r="12" spans="1:16" s="2" customFormat="1" ht="12.75" customHeight="1">
      <c r="A12" s="240">
        <v>1</v>
      </c>
      <c r="B12" s="495">
        <v>2</v>
      </c>
      <c r="C12" s="496"/>
      <c r="D12" s="495">
        <v>3</v>
      </c>
      <c r="E12" s="496"/>
      <c r="F12" s="495">
        <v>4</v>
      </c>
      <c r="G12" s="496"/>
      <c r="H12" s="495">
        <v>5</v>
      </c>
      <c r="I12" s="496"/>
      <c r="J12" s="495">
        <v>6</v>
      </c>
      <c r="K12" s="496"/>
      <c r="L12" s="495">
        <v>7</v>
      </c>
      <c r="M12" s="496"/>
      <c r="N12" s="405">
        <v>8</v>
      </c>
      <c r="O12" s="405"/>
    </row>
    <row r="13" spans="1:16" s="2" customFormat="1" ht="38.25" customHeight="1">
      <c r="A13" s="270" t="s">
        <v>104</v>
      </c>
      <c r="B13" s="488">
        <v>13</v>
      </c>
      <c r="C13" s="488"/>
      <c r="D13" s="488">
        <v>11</v>
      </c>
      <c r="E13" s="488"/>
      <c r="F13" s="488">
        <v>11</v>
      </c>
      <c r="G13" s="488"/>
      <c r="H13" s="488">
        <v>11</v>
      </c>
      <c r="I13" s="488"/>
      <c r="J13" s="488">
        <v>10</v>
      </c>
      <c r="K13" s="488"/>
      <c r="L13" s="464">
        <f>J13-H13</f>
        <v>-1</v>
      </c>
      <c r="M13" s="464"/>
      <c r="N13" s="463">
        <f>J13/H13*100</f>
        <v>90.909090909090907</v>
      </c>
      <c r="O13" s="463"/>
      <c r="P13" s="2">
        <v>13</v>
      </c>
    </row>
    <row r="14" spans="1:16" s="2" customFormat="1" ht="24" customHeight="1">
      <c r="A14" s="271" t="s">
        <v>211</v>
      </c>
      <c r="B14" s="488">
        <v>1</v>
      </c>
      <c r="C14" s="488"/>
      <c r="D14" s="489">
        <v>1</v>
      </c>
      <c r="E14" s="490"/>
      <c r="F14" s="488">
        <v>1</v>
      </c>
      <c r="G14" s="488"/>
      <c r="H14" s="488">
        <v>1</v>
      </c>
      <c r="I14" s="488"/>
      <c r="J14" s="488">
        <v>1</v>
      </c>
      <c r="K14" s="488"/>
      <c r="L14" s="464">
        <f t="shared" ref="L14:L32" si="0">J14-H14</f>
        <v>0</v>
      </c>
      <c r="M14" s="464"/>
      <c r="N14" s="463">
        <f t="shared" ref="N14:N32" si="1">J14/H14*100</f>
        <v>100</v>
      </c>
      <c r="O14" s="463"/>
      <c r="P14" s="2">
        <v>1</v>
      </c>
    </row>
    <row r="15" spans="1:16" s="2" customFormat="1" ht="33.75" customHeight="1">
      <c r="A15" s="271" t="s">
        <v>210</v>
      </c>
      <c r="B15" s="489">
        <v>2</v>
      </c>
      <c r="C15" s="490"/>
      <c r="D15" s="489">
        <v>2</v>
      </c>
      <c r="E15" s="490"/>
      <c r="F15" s="489">
        <v>2</v>
      </c>
      <c r="G15" s="490"/>
      <c r="H15" s="489">
        <v>2</v>
      </c>
      <c r="I15" s="490"/>
      <c r="J15" s="488">
        <v>1</v>
      </c>
      <c r="K15" s="488"/>
      <c r="L15" s="464">
        <f t="shared" si="0"/>
        <v>-1</v>
      </c>
      <c r="M15" s="464"/>
      <c r="N15" s="463">
        <f t="shared" si="1"/>
        <v>50</v>
      </c>
      <c r="O15" s="463"/>
      <c r="P15" s="2">
        <v>2</v>
      </c>
    </row>
    <row r="16" spans="1:16" s="2" customFormat="1" ht="27" customHeight="1">
      <c r="A16" s="271" t="s">
        <v>212</v>
      </c>
      <c r="B16" s="488">
        <v>10</v>
      </c>
      <c r="C16" s="488"/>
      <c r="D16" s="488">
        <v>8</v>
      </c>
      <c r="E16" s="488"/>
      <c r="F16" s="488">
        <v>8</v>
      </c>
      <c r="G16" s="488"/>
      <c r="H16" s="488">
        <v>8</v>
      </c>
      <c r="I16" s="488"/>
      <c r="J16" s="488">
        <v>8</v>
      </c>
      <c r="K16" s="488"/>
      <c r="L16" s="464">
        <f t="shared" si="0"/>
        <v>0</v>
      </c>
      <c r="M16" s="464"/>
      <c r="N16" s="463">
        <f t="shared" si="1"/>
        <v>100</v>
      </c>
      <c r="O16" s="463"/>
      <c r="P16" s="2">
        <v>10</v>
      </c>
    </row>
    <row r="17" spans="1:16" s="2" customFormat="1" ht="35.25" customHeight="1">
      <c r="A17" s="270" t="s">
        <v>238</v>
      </c>
      <c r="B17" s="491">
        <v>317</v>
      </c>
      <c r="C17" s="491"/>
      <c r="D17" s="493">
        <v>336</v>
      </c>
      <c r="E17" s="494"/>
      <c r="F17" s="491">
        <v>1378</v>
      </c>
      <c r="G17" s="491"/>
      <c r="H17" s="491">
        <v>1378</v>
      </c>
      <c r="I17" s="491"/>
      <c r="J17" s="493">
        <v>1161.0999999999999</v>
      </c>
      <c r="K17" s="494"/>
      <c r="L17" s="464">
        <f t="shared" si="0"/>
        <v>-216.90000000000009</v>
      </c>
      <c r="M17" s="464"/>
      <c r="N17" s="463">
        <f t="shared" si="1"/>
        <v>84.259796806966619</v>
      </c>
      <c r="O17" s="463"/>
      <c r="P17" s="2">
        <v>282.5</v>
      </c>
    </row>
    <row r="18" spans="1:16" s="2" customFormat="1" ht="23.25" customHeight="1">
      <c r="A18" s="271" t="s">
        <v>211</v>
      </c>
      <c r="B18" s="491">
        <v>44.3</v>
      </c>
      <c r="C18" s="491"/>
      <c r="D18" s="491">
        <v>56.5</v>
      </c>
      <c r="E18" s="491"/>
      <c r="F18" s="491">
        <v>209</v>
      </c>
      <c r="G18" s="491"/>
      <c r="H18" s="491">
        <v>209</v>
      </c>
      <c r="I18" s="491"/>
      <c r="J18" s="491">
        <v>188.7</v>
      </c>
      <c r="K18" s="491"/>
      <c r="L18" s="464">
        <f t="shared" si="0"/>
        <v>-20.300000000000011</v>
      </c>
      <c r="M18" s="464"/>
      <c r="N18" s="463">
        <f t="shared" si="1"/>
        <v>90.287081339712913</v>
      </c>
      <c r="O18" s="463"/>
      <c r="P18" s="2">
        <v>39.6</v>
      </c>
    </row>
    <row r="19" spans="1:16" s="2" customFormat="1" ht="33.75" customHeight="1">
      <c r="A19" s="271" t="s">
        <v>210</v>
      </c>
      <c r="B19" s="491">
        <v>61.8</v>
      </c>
      <c r="C19" s="491"/>
      <c r="D19" s="491">
        <v>63</v>
      </c>
      <c r="E19" s="491"/>
      <c r="F19" s="491">
        <v>302</v>
      </c>
      <c r="G19" s="491"/>
      <c r="H19" s="491">
        <v>302</v>
      </c>
      <c r="I19" s="491"/>
      <c r="J19" s="491">
        <v>173.6</v>
      </c>
      <c r="K19" s="491"/>
      <c r="L19" s="464">
        <f t="shared" si="0"/>
        <v>-128.4</v>
      </c>
      <c r="M19" s="464"/>
      <c r="N19" s="463">
        <f t="shared" si="1"/>
        <v>57.483443708609272</v>
      </c>
      <c r="O19" s="463"/>
      <c r="P19" s="2">
        <v>55.2</v>
      </c>
    </row>
    <row r="20" spans="1:16" s="2" customFormat="1" ht="24" customHeight="1">
      <c r="A20" s="271" t="s">
        <v>212</v>
      </c>
      <c r="B20" s="491">
        <v>211</v>
      </c>
      <c r="C20" s="491"/>
      <c r="D20" s="491">
        <v>216.5</v>
      </c>
      <c r="E20" s="491"/>
      <c r="F20" s="491">
        <v>867</v>
      </c>
      <c r="G20" s="491"/>
      <c r="H20" s="491">
        <v>867</v>
      </c>
      <c r="I20" s="491"/>
      <c r="J20" s="491">
        <v>798.8</v>
      </c>
      <c r="K20" s="491"/>
      <c r="L20" s="464">
        <f t="shared" si="0"/>
        <v>-68.200000000000045</v>
      </c>
      <c r="M20" s="464"/>
      <c r="N20" s="463">
        <f t="shared" si="1"/>
        <v>92.133794694348325</v>
      </c>
      <c r="O20" s="463"/>
      <c r="P20" s="2">
        <v>187.7</v>
      </c>
    </row>
    <row r="21" spans="1:16" s="2" customFormat="1" ht="36.75" customHeight="1">
      <c r="A21" s="270" t="s">
        <v>239</v>
      </c>
      <c r="B21" s="491">
        <v>317</v>
      </c>
      <c r="C21" s="491"/>
      <c r="D21" s="493">
        <v>336</v>
      </c>
      <c r="E21" s="494"/>
      <c r="F21" s="491">
        <v>1378</v>
      </c>
      <c r="G21" s="491"/>
      <c r="H21" s="491">
        <v>1378</v>
      </c>
      <c r="I21" s="491"/>
      <c r="J21" s="493">
        <v>1161.0999999999999</v>
      </c>
      <c r="K21" s="494"/>
      <c r="L21" s="464">
        <f t="shared" si="0"/>
        <v>-216.90000000000009</v>
      </c>
      <c r="M21" s="464"/>
      <c r="N21" s="463">
        <f t="shared" si="1"/>
        <v>84.259796806966619</v>
      </c>
      <c r="O21" s="463"/>
      <c r="P21" s="2">
        <v>282.5</v>
      </c>
    </row>
    <row r="22" spans="1:16" s="2" customFormat="1" ht="26.25" customHeight="1">
      <c r="A22" s="271" t="s">
        <v>211</v>
      </c>
      <c r="B22" s="491">
        <v>44.3</v>
      </c>
      <c r="C22" s="491"/>
      <c r="D22" s="491">
        <v>56.5</v>
      </c>
      <c r="E22" s="491"/>
      <c r="F22" s="491">
        <v>209</v>
      </c>
      <c r="G22" s="491"/>
      <c r="H22" s="491">
        <v>209</v>
      </c>
      <c r="I22" s="491"/>
      <c r="J22" s="491">
        <v>188.7</v>
      </c>
      <c r="K22" s="491"/>
      <c r="L22" s="464">
        <f t="shared" si="0"/>
        <v>-20.300000000000011</v>
      </c>
      <c r="M22" s="464"/>
      <c r="N22" s="463">
        <f t="shared" si="1"/>
        <v>90.287081339712913</v>
      </c>
      <c r="O22" s="463"/>
      <c r="P22" s="2">
        <v>39.6</v>
      </c>
    </row>
    <row r="23" spans="1:16" s="2" customFormat="1" ht="36" customHeight="1">
      <c r="A23" s="271" t="s">
        <v>210</v>
      </c>
      <c r="B23" s="491">
        <v>61.8</v>
      </c>
      <c r="C23" s="491"/>
      <c r="D23" s="491">
        <v>63</v>
      </c>
      <c r="E23" s="491"/>
      <c r="F23" s="491">
        <v>302</v>
      </c>
      <c r="G23" s="491"/>
      <c r="H23" s="491">
        <v>302</v>
      </c>
      <c r="I23" s="491"/>
      <c r="J23" s="491">
        <v>173.6</v>
      </c>
      <c r="K23" s="491"/>
      <c r="L23" s="464">
        <f t="shared" si="0"/>
        <v>-128.4</v>
      </c>
      <c r="M23" s="464"/>
      <c r="N23" s="463">
        <f t="shared" si="1"/>
        <v>57.483443708609272</v>
      </c>
      <c r="O23" s="463"/>
      <c r="P23" s="2">
        <v>55.2</v>
      </c>
    </row>
    <row r="24" spans="1:16" s="2" customFormat="1" ht="24" customHeight="1">
      <c r="A24" s="271" t="s">
        <v>212</v>
      </c>
      <c r="B24" s="491">
        <v>211</v>
      </c>
      <c r="C24" s="491"/>
      <c r="D24" s="491">
        <v>216.51018199999999</v>
      </c>
      <c r="E24" s="491"/>
      <c r="F24" s="491">
        <v>867</v>
      </c>
      <c r="G24" s="491"/>
      <c r="H24" s="491">
        <v>867</v>
      </c>
      <c r="I24" s="491"/>
      <c r="J24" s="491">
        <v>798.8</v>
      </c>
      <c r="K24" s="491"/>
      <c r="L24" s="464">
        <f t="shared" si="0"/>
        <v>-68.200000000000045</v>
      </c>
      <c r="M24" s="464"/>
      <c r="N24" s="463">
        <f t="shared" si="1"/>
        <v>92.133794694348325</v>
      </c>
      <c r="O24" s="463"/>
      <c r="P24" s="2">
        <v>187.7</v>
      </c>
    </row>
    <row r="25" spans="1:16" s="2" customFormat="1" ht="34.5" customHeight="1">
      <c r="A25" s="270" t="s">
        <v>213</v>
      </c>
      <c r="B25" s="470">
        <v>8128.2</v>
      </c>
      <c r="C25" s="470"/>
      <c r="D25" s="470">
        <v>10182</v>
      </c>
      <c r="E25" s="470"/>
      <c r="F25" s="492">
        <v>10439.4</v>
      </c>
      <c r="G25" s="492"/>
      <c r="H25" s="492">
        <v>10439.4</v>
      </c>
      <c r="I25" s="492"/>
      <c r="J25" s="470">
        <v>9462</v>
      </c>
      <c r="K25" s="470"/>
      <c r="L25" s="464">
        <f t="shared" si="0"/>
        <v>-977.39999999999964</v>
      </c>
      <c r="M25" s="464"/>
      <c r="N25" s="463">
        <f t="shared" si="1"/>
        <v>90.637392953618019</v>
      </c>
      <c r="O25" s="463"/>
      <c r="P25" s="2">
        <v>7243.6</v>
      </c>
    </row>
    <row r="26" spans="1:16" s="2" customFormat="1" ht="24" customHeight="1">
      <c r="A26" s="271" t="s">
        <v>211</v>
      </c>
      <c r="B26" s="488">
        <v>14767</v>
      </c>
      <c r="C26" s="488"/>
      <c r="D26" s="470">
        <v>18833</v>
      </c>
      <c r="E26" s="470"/>
      <c r="F26" s="492">
        <v>17416.7</v>
      </c>
      <c r="G26" s="492"/>
      <c r="H26" s="492">
        <v>17416.7</v>
      </c>
      <c r="I26" s="492"/>
      <c r="J26" s="470">
        <v>15725</v>
      </c>
      <c r="K26" s="470"/>
      <c r="L26" s="464">
        <f t="shared" si="0"/>
        <v>-1691.7000000000007</v>
      </c>
      <c r="M26" s="464"/>
      <c r="N26" s="463">
        <f t="shared" si="1"/>
        <v>90.286908541801822</v>
      </c>
      <c r="O26" s="463"/>
      <c r="P26" s="2">
        <v>13200</v>
      </c>
    </row>
    <row r="27" spans="1:16" s="2" customFormat="1" ht="36" customHeight="1">
      <c r="A27" s="271" t="s">
        <v>210</v>
      </c>
      <c r="B27" s="480">
        <v>10300</v>
      </c>
      <c r="C27" s="480"/>
      <c r="D27" s="470">
        <v>10500</v>
      </c>
      <c r="E27" s="470"/>
      <c r="F27" s="480">
        <v>12583.3</v>
      </c>
      <c r="G27" s="480"/>
      <c r="H27" s="480">
        <v>12583.3</v>
      </c>
      <c r="I27" s="480"/>
      <c r="J27" s="470">
        <v>9658</v>
      </c>
      <c r="K27" s="470"/>
      <c r="L27" s="464">
        <f t="shared" si="0"/>
        <v>-2925.2999999999993</v>
      </c>
      <c r="M27" s="464"/>
      <c r="N27" s="463">
        <f t="shared" si="1"/>
        <v>76.752521198731657</v>
      </c>
      <c r="O27" s="463"/>
      <c r="P27" s="2">
        <v>9200</v>
      </c>
    </row>
    <row r="28" spans="1:16" s="2" customFormat="1" ht="25.5" customHeight="1">
      <c r="A28" s="271" t="s">
        <v>212</v>
      </c>
      <c r="B28" s="480">
        <v>7033</v>
      </c>
      <c r="C28" s="480"/>
      <c r="D28" s="470">
        <v>9021</v>
      </c>
      <c r="E28" s="470"/>
      <c r="F28" s="480">
        <v>9031.2999999999993</v>
      </c>
      <c r="G28" s="480"/>
      <c r="H28" s="480">
        <v>9031.2999999999993</v>
      </c>
      <c r="I28" s="480"/>
      <c r="J28" s="470">
        <v>8320</v>
      </c>
      <c r="K28" s="470"/>
      <c r="L28" s="464">
        <f t="shared" si="0"/>
        <v>-711.29999999999927</v>
      </c>
      <c r="M28" s="464"/>
      <c r="N28" s="463">
        <f t="shared" si="1"/>
        <v>92.124057444664672</v>
      </c>
      <c r="O28" s="463"/>
      <c r="P28" s="2">
        <v>6257</v>
      </c>
    </row>
    <row r="29" spans="1:16" s="2" customFormat="1" ht="36.75" customHeight="1">
      <c r="A29" s="270" t="s">
        <v>214</v>
      </c>
      <c r="B29" s="470">
        <v>8128.2</v>
      </c>
      <c r="C29" s="470"/>
      <c r="D29" s="470">
        <v>10182</v>
      </c>
      <c r="E29" s="470"/>
      <c r="F29" s="492">
        <v>10439.4</v>
      </c>
      <c r="G29" s="492"/>
      <c r="H29" s="492">
        <v>10439.4</v>
      </c>
      <c r="I29" s="492"/>
      <c r="J29" s="470">
        <v>9462</v>
      </c>
      <c r="K29" s="470"/>
      <c r="L29" s="464">
        <f t="shared" si="0"/>
        <v>-977.39999999999964</v>
      </c>
      <c r="M29" s="464"/>
      <c r="N29" s="463">
        <f t="shared" si="1"/>
        <v>90.637392953618019</v>
      </c>
      <c r="O29" s="463"/>
      <c r="P29" s="2">
        <v>7243.6</v>
      </c>
    </row>
    <row r="30" spans="1:16" s="2" customFormat="1" ht="24.75" customHeight="1">
      <c r="A30" s="271" t="s">
        <v>211</v>
      </c>
      <c r="B30" s="488">
        <v>14767</v>
      </c>
      <c r="C30" s="488"/>
      <c r="D30" s="470">
        <v>18833</v>
      </c>
      <c r="E30" s="470"/>
      <c r="F30" s="492">
        <v>17416.7</v>
      </c>
      <c r="G30" s="492"/>
      <c r="H30" s="492">
        <v>17416.7</v>
      </c>
      <c r="I30" s="492"/>
      <c r="J30" s="470">
        <v>15725</v>
      </c>
      <c r="K30" s="470"/>
      <c r="L30" s="464">
        <f t="shared" si="0"/>
        <v>-1691.7000000000007</v>
      </c>
      <c r="M30" s="464"/>
      <c r="N30" s="463">
        <f t="shared" si="1"/>
        <v>90.286908541801822</v>
      </c>
      <c r="O30" s="463"/>
      <c r="P30" s="2">
        <v>13167</v>
      </c>
    </row>
    <row r="31" spans="1:16" s="2" customFormat="1" ht="34.5" customHeight="1">
      <c r="A31" s="271" t="s">
        <v>210</v>
      </c>
      <c r="B31" s="480">
        <v>10300</v>
      </c>
      <c r="C31" s="480"/>
      <c r="D31" s="470">
        <v>10500</v>
      </c>
      <c r="E31" s="470"/>
      <c r="F31" s="480">
        <v>12583.3</v>
      </c>
      <c r="G31" s="480"/>
      <c r="H31" s="480">
        <v>12583.3</v>
      </c>
      <c r="I31" s="480"/>
      <c r="J31" s="470">
        <v>9658</v>
      </c>
      <c r="K31" s="470"/>
      <c r="L31" s="464">
        <f t="shared" si="0"/>
        <v>-2925.2999999999993</v>
      </c>
      <c r="M31" s="464"/>
      <c r="N31" s="463">
        <f t="shared" si="1"/>
        <v>76.752521198731657</v>
      </c>
      <c r="O31" s="463"/>
      <c r="P31" s="2">
        <v>9200</v>
      </c>
    </row>
    <row r="32" spans="1:16" s="2" customFormat="1" ht="24" customHeight="1">
      <c r="A32" s="271" t="s">
        <v>212</v>
      </c>
      <c r="B32" s="480">
        <v>7033</v>
      </c>
      <c r="C32" s="480"/>
      <c r="D32" s="470">
        <v>9021</v>
      </c>
      <c r="E32" s="470"/>
      <c r="F32" s="480">
        <v>9031.2999999999993</v>
      </c>
      <c r="G32" s="480"/>
      <c r="H32" s="480">
        <v>9031.2999999999993</v>
      </c>
      <c r="I32" s="480"/>
      <c r="J32" s="470">
        <v>8320</v>
      </c>
      <c r="K32" s="470"/>
      <c r="L32" s="464">
        <f t="shared" si="0"/>
        <v>-711.29999999999927</v>
      </c>
      <c r="M32" s="464"/>
      <c r="N32" s="463">
        <f t="shared" si="1"/>
        <v>92.124057444664672</v>
      </c>
      <c r="O32" s="463"/>
      <c r="P32" s="2">
        <v>6257</v>
      </c>
    </row>
    <row r="33" spans="1:15" s="2" customFormat="1" ht="4.5" customHeight="1">
      <c r="A33" s="272"/>
      <c r="B33" s="272"/>
      <c r="C33" s="272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9"/>
      <c r="O33" s="289"/>
    </row>
    <row r="34" spans="1:15" ht="22.5" customHeight="1">
      <c r="A34" s="511" t="s">
        <v>252</v>
      </c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511"/>
      <c r="N34" s="511"/>
      <c r="O34" s="511"/>
    </row>
    <row r="35" spans="1:15" ht="3" hidden="1" customHeight="1">
      <c r="A35" s="290"/>
      <c r="B35" s="290"/>
      <c r="C35" s="290"/>
      <c r="D35" s="290"/>
      <c r="E35" s="290"/>
      <c r="F35" s="290"/>
      <c r="G35" s="290"/>
      <c r="H35" s="290"/>
      <c r="I35" s="290"/>
      <c r="J35" s="281"/>
      <c r="K35" s="281"/>
      <c r="L35" s="281"/>
      <c r="M35" s="281"/>
      <c r="N35" s="281"/>
      <c r="O35" s="281"/>
    </row>
    <row r="36" spans="1:15" ht="20.100000000000001" hidden="1" customHeight="1" outlineLevel="1">
      <c r="A36" s="291"/>
      <c r="B36" s="292"/>
      <c r="C36" s="292"/>
      <c r="D36" s="292"/>
      <c r="E36" s="292"/>
      <c r="F36" s="293"/>
      <c r="G36" s="293"/>
      <c r="H36" s="293"/>
      <c r="I36" s="293"/>
      <c r="J36" s="293"/>
      <c r="K36" s="293"/>
      <c r="L36" s="293"/>
      <c r="M36" s="482" t="s">
        <v>172</v>
      </c>
      <c r="N36" s="482"/>
      <c r="O36" s="482"/>
    </row>
    <row r="37" spans="1:15" ht="20.100000000000001" hidden="1" customHeight="1" outlineLevel="1">
      <c r="A37" s="291"/>
      <c r="B37" s="292"/>
      <c r="C37" s="292"/>
      <c r="D37" s="292"/>
      <c r="E37" s="292"/>
      <c r="F37" s="293"/>
      <c r="G37" s="293"/>
      <c r="H37" s="293"/>
      <c r="I37" s="293"/>
      <c r="J37" s="293"/>
      <c r="K37" s="293"/>
      <c r="L37" s="293"/>
      <c r="M37" s="483" t="s">
        <v>207</v>
      </c>
      <c r="N37" s="483"/>
      <c r="O37" s="483"/>
    </row>
    <row r="38" spans="1:15" ht="22.5" customHeight="1" collapsed="1">
      <c r="A38" s="478" t="s">
        <v>276</v>
      </c>
      <c r="B38" s="478"/>
      <c r="C38" s="478"/>
      <c r="D38" s="478"/>
      <c r="E38" s="478"/>
      <c r="F38" s="478"/>
      <c r="G38" s="478"/>
      <c r="H38" s="478"/>
      <c r="I38" s="478"/>
      <c r="J38" s="478"/>
      <c r="K38" s="281"/>
      <c r="L38" s="281"/>
      <c r="M38" s="281"/>
      <c r="N38" s="281"/>
      <c r="O38" s="281"/>
    </row>
    <row r="39" spans="1:15" ht="6" customHeight="1">
      <c r="A39" s="294"/>
      <c r="B39" s="295"/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</row>
    <row r="40" spans="1:15" ht="20.25" customHeight="1">
      <c r="A40" s="507" t="s">
        <v>203</v>
      </c>
      <c r="B40" s="508"/>
      <c r="C40" s="428"/>
      <c r="D40" s="484" t="s">
        <v>495</v>
      </c>
      <c r="E40" s="484"/>
      <c r="F40" s="484"/>
      <c r="G40" s="484" t="s">
        <v>496</v>
      </c>
      <c r="H40" s="484"/>
      <c r="I40" s="484"/>
      <c r="J40" s="484" t="s">
        <v>208</v>
      </c>
      <c r="K40" s="484"/>
      <c r="L40" s="484"/>
      <c r="M40" s="485" t="s">
        <v>209</v>
      </c>
      <c r="N40" s="486"/>
      <c r="O40" s="487"/>
    </row>
    <row r="41" spans="1:15" ht="149.25" customHeight="1">
      <c r="A41" s="509"/>
      <c r="B41" s="510"/>
      <c r="C41" s="429"/>
      <c r="D41" s="313" t="s">
        <v>226</v>
      </c>
      <c r="E41" s="313" t="s">
        <v>225</v>
      </c>
      <c r="F41" s="313" t="s">
        <v>227</v>
      </c>
      <c r="G41" s="313" t="s">
        <v>226</v>
      </c>
      <c r="H41" s="313" t="s">
        <v>225</v>
      </c>
      <c r="I41" s="313" t="s">
        <v>227</v>
      </c>
      <c r="J41" s="313" t="s">
        <v>226</v>
      </c>
      <c r="K41" s="313" t="s">
        <v>225</v>
      </c>
      <c r="L41" s="313" t="s">
        <v>227</v>
      </c>
      <c r="M41" s="313" t="s">
        <v>345</v>
      </c>
      <c r="N41" s="387" t="s">
        <v>255</v>
      </c>
      <c r="O41" s="313" t="s">
        <v>344</v>
      </c>
    </row>
    <row r="42" spans="1:15" ht="13.5" customHeight="1">
      <c r="A42" s="495">
        <v>1</v>
      </c>
      <c r="B42" s="517"/>
      <c r="C42" s="496"/>
      <c r="D42" s="298">
        <v>4</v>
      </c>
      <c r="E42" s="298">
        <v>5</v>
      </c>
      <c r="F42" s="298">
        <v>6</v>
      </c>
      <c r="G42" s="298">
        <v>7</v>
      </c>
      <c r="H42" s="310">
        <v>8</v>
      </c>
      <c r="I42" s="310">
        <v>9</v>
      </c>
      <c r="J42" s="310">
        <v>10</v>
      </c>
      <c r="K42" s="310">
        <v>11</v>
      </c>
      <c r="L42" s="310">
        <v>12</v>
      </c>
      <c r="M42" s="310">
        <v>13</v>
      </c>
      <c r="N42" s="310">
        <v>14</v>
      </c>
      <c r="O42" s="310">
        <v>15</v>
      </c>
    </row>
    <row r="43" spans="1:15" ht="20.100000000000001" customHeight="1">
      <c r="A43" s="475" t="s">
        <v>461</v>
      </c>
      <c r="B43" s="476"/>
      <c r="C43" s="477"/>
      <c r="D43" s="314"/>
      <c r="E43" s="314"/>
      <c r="F43" s="388">
        <v>16188</v>
      </c>
      <c r="G43" s="314"/>
      <c r="H43" s="314"/>
      <c r="I43" s="388">
        <v>14583</v>
      </c>
      <c r="J43" s="314"/>
      <c r="K43" s="314"/>
      <c r="L43" s="389">
        <f>I43-F43</f>
        <v>-1605</v>
      </c>
      <c r="M43" s="390"/>
      <c r="N43" s="390"/>
      <c r="O43" s="391">
        <f>I43/F43*100</f>
        <v>90.085248332097848</v>
      </c>
    </row>
    <row r="44" spans="1:15" ht="20.100000000000001" customHeight="1">
      <c r="A44" s="475"/>
      <c r="B44" s="476"/>
      <c r="C44" s="477"/>
      <c r="D44" s="314"/>
      <c r="E44" s="314"/>
      <c r="F44" s="388"/>
      <c r="G44" s="314"/>
      <c r="H44" s="314"/>
      <c r="I44" s="388"/>
      <c r="J44" s="314"/>
      <c r="K44" s="314"/>
      <c r="L44" s="389">
        <f>I44-F44</f>
        <v>0</v>
      </c>
      <c r="M44" s="390"/>
      <c r="N44" s="390"/>
      <c r="O44" s="391"/>
    </row>
    <row r="45" spans="1:15" ht="20.100000000000001" customHeight="1">
      <c r="A45" s="518"/>
      <c r="B45" s="412"/>
      <c r="C45" s="422"/>
      <c r="D45" s="314"/>
      <c r="E45" s="314"/>
      <c r="F45" s="388"/>
      <c r="G45" s="314"/>
      <c r="H45" s="314"/>
      <c r="I45" s="388"/>
      <c r="J45" s="314"/>
      <c r="K45" s="314"/>
      <c r="L45" s="389">
        <f>I45-F45</f>
        <v>0</v>
      </c>
      <c r="M45" s="390"/>
      <c r="N45" s="390"/>
      <c r="O45" s="391"/>
    </row>
    <row r="46" spans="1:15" ht="20.100000000000001" customHeight="1">
      <c r="A46" s="518"/>
      <c r="B46" s="412"/>
      <c r="C46" s="422"/>
      <c r="D46" s="314"/>
      <c r="E46" s="314"/>
      <c r="F46" s="388"/>
      <c r="G46" s="314"/>
      <c r="H46" s="314"/>
      <c r="I46" s="388"/>
      <c r="J46" s="314"/>
      <c r="K46" s="314"/>
      <c r="L46" s="389">
        <f>I46-F46</f>
        <v>0</v>
      </c>
      <c r="M46" s="390"/>
      <c r="N46" s="390"/>
      <c r="O46" s="391"/>
    </row>
    <row r="47" spans="1:15" ht="20.100000000000001" customHeight="1">
      <c r="A47" s="514" t="s">
        <v>51</v>
      </c>
      <c r="B47" s="515"/>
      <c r="C47" s="516"/>
      <c r="D47" s="314"/>
      <c r="E47" s="314"/>
      <c r="F47" s="389">
        <f>SUM(F43:F46)</f>
        <v>16188</v>
      </c>
      <c r="G47" s="314"/>
      <c r="H47" s="314"/>
      <c r="I47" s="389">
        <f>SUM(I43:I46)</f>
        <v>14583</v>
      </c>
      <c r="J47" s="314"/>
      <c r="K47" s="314"/>
      <c r="L47" s="389">
        <f>I47-F47</f>
        <v>-1605</v>
      </c>
      <c r="M47" s="390"/>
      <c r="N47" s="390"/>
      <c r="O47" s="391"/>
    </row>
    <row r="48" spans="1:15" ht="9" customHeight="1">
      <c r="A48" s="16"/>
      <c r="B48" s="392"/>
      <c r="C48" s="392"/>
      <c r="D48" s="392"/>
      <c r="E48" s="392"/>
      <c r="F48" s="297"/>
      <c r="G48" s="297"/>
      <c r="H48" s="297"/>
      <c r="I48" s="307"/>
      <c r="J48" s="307"/>
      <c r="K48" s="307"/>
      <c r="L48" s="307"/>
      <c r="M48" s="307"/>
      <c r="N48" s="307"/>
      <c r="O48" s="307"/>
    </row>
    <row r="49" spans="1:15" ht="20.25" customHeight="1">
      <c r="A49" s="506" t="s">
        <v>277</v>
      </c>
      <c r="B49" s="506"/>
      <c r="C49" s="506"/>
      <c r="D49" s="506"/>
      <c r="E49" s="506"/>
      <c r="F49" s="506"/>
      <c r="G49" s="506"/>
      <c r="H49" s="506"/>
      <c r="I49" s="506"/>
      <c r="J49" s="506"/>
      <c r="K49" s="506"/>
      <c r="L49" s="506"/>
      <c r="M49" s="506"/>
      <c r="N49" s="506"/>
      <c r="O49" s="506"/>
    </row>
    <row r="50" spans="1:15" ht="9" customHeight="1">
      <c r="A50" s="14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</row>
    <row r="51" spans="1:15" ht="75" customHeight="1">
      <c r="A51" s="241" t="s">
        <v>95</v>
      </c>
      <c r="B51" s="407" t="s">
        <v>67</v>
      </c>
      <c r="C51" s="407"/>
      <c r="D51" s="407" t="s">
        <v>62</v>
      </c>
      <c r="E51" s="407"/>
      <c r="F51" s="407" t="s">
        <v>63</v>
      </c>
      <c r="G51" s="407"/>
      <c r="H51" s="407" t="s">
        <v>78</v>
      </c>
      <c r="I51" s="407"/>
      <c r="J51" s="407"/>
      <c r="K51" s="475" t="s">
        <v>76</v>
      </c>
      <c r="L51" s="477"/>
      <c r="M51" s="475" t="s">
        <v>31</v>
      </c>
      <c r="N51" s="476"/>
      <c r="O51" s="477"/>
    </row>
    <row r="52" spans="1:15" ht="12.75" customHeight="1">
      <c r="A52" s="247">
        <v>1</v>
      </c>
      <c r="B52" s="481">
        <v>2</v>
      </c>
      <c r="C52" s="481"/>
      <c r="D52" s="481">
        <v>3</v>
      </c>
      <c r="E52" s="481"/>
      <c r="F52" s="481">
        <v>4</v>
      </c>
      <c r="G52" s="481"/>
      <c r="H52" s="481">
        <v>5</v>
      </c>
      <c r="I52" s="481"/>
      <c r="J52" s="481"/>
      <c r="K52" s="481">
        <v>6</v>
      </c>
      <c r="L52" s="481"/>
      <c r="M52" s="472">
        <v>7</v>
      </c>
      <c r="N52" s="473"/>
      <c r="O52" s="474"/>
    </row>
    <row r="53" spans="1:15" ht="20.100000000000001" customHeight="1">
      <c r="A53" s="248"/>
      <c r="B53" s="512"/>
      <c r="C53" s="512"/>
      <c r="D53" s="471"/>
      <c r="E53" s="471"/>
      <c r="F53" s="513" t="s">
        <v>181</v>
      </c>
      <c r="G53" s="513"/>
      <c r="H53" s="479"/>
      <c r="I53" s="479"/>
      <c r="J53" s="479"/>
      <c r="K53" s="465"/>
      <c r="L53" s="466"/>
      <c r="M53" s="471"/>
      <c r="N53" s="471"/>
      <c r="O53" s="471"/>
    </row>
    <row r="54" spans="1:15" ht="20.100000000000001" customHeight="1">
      <c r="A54" s="248"/>
      <c r="B54" s="504"/>
      <c r="C54" s="505"/>
      <c r="D54" s="467"/>
      <c r="E54" s="469"/>
      <c r="F54" s="497"/>
      <c r="G54" s="498"/>
      <c r="H54" s="499"/>
      <c r="I54" s="500"/>
      <c r="J54" s="501"/>
      <c r="K54" s="465"/>
      <c r="L54" s="466"/>
      <c r="M54" s="467"/>
      <c r="N54" s="468"/>
      <c r="O54" s="469"/>
    </row>
    <row r="55" spans="1:15" ht="20.100000000000001" customHeight="1">
      <c r="A55" s="248"/>
      <c r="B55" s="502"/>
      <c r="C55" s="503"/>
      <c r="D55" s="467"/>
      <c r="E55" s="469"/>
      <c r="F55" s="497"/>
      <c r="G55" s="498"/>
      <c r="H55" s="499"/>
      <c r="I55" s="500"/>
      <c r="J55" s="501"/>
      <c r="K55" s="465"/>
      <c r="L55" s="466"/>
      <c r="M55" s="467"/>
      <c r="N55" s="468"/>
      <c r="O55" s="469"/>
    </row>
    <row r="56" spans="1:15" ht="20.100000000000001" customHeight="1">
      <c r="A56" s="26" t="s">
        <v>51</v>
      </c>
      <c r="B56" s="404" t="s">
        <v>32</v>
      </c>
      <c r="C56" s="404"/>
      <c r="D56" s="404" t="s">
        <v>32</v>
      </c>
      <c r="E56" s="404"/>
      <c r="F56" s="404" t="s">
        <v>32</v>
      </c>
      <c r="G56" s="404"/>
      <c r="H56" s="479"/>
      <c r="I56" s="479"/>
      <c r="J56" s="479"/>
      <c r="K56" s="521">
        <f>SUM(K53:L55)</f>
        <v>0</v>
      </c>
      <c r="L56" s="522"/>
      <c r="M56" s="471"/>
      <c r="N56" s="471"/>
      <c r="O56" s="471"/>
    </row>
    <row r="57" spans="1:15" ht="6.75" customHeight="1">
      <c r="A57" s="239"/>
      <c r="B57" s="242"/>
      <c r="C57" s="242"/>
      <c r="D57" s="242"/>
      <c r="E57" s="242"/>
      <c r="F57" s="242"/>
      <c r="G57" s="242"/>
      <c r="H57" s="242"/>
      <c r="I57" s="242"/>
      <c r="J57" s="242"/>
      <c r="K57" s="245"/>
      <c r="L57" s="245"/>
      <c r="M57" s="245"/>
      <c r="N57" s="245"/>
      <c r="O57" s="245"/>
    </row>
    <row r="58" spans="1:15" ht="21.75" customHeight="1">
      <c r="A58" s="506" t="s">
        <v>278</v>
      </c>
      <c r="B58" s="506"/>
      <c r="C58" s="506"/>
      <c r="D58" s="506"/>
      <c r="E58" s="506"/>
      <c r="F58" s="506"/>
      <c r="G58" s="506"/>
      <c r="H58" s="506"/>
      <c r="I58" s="506"/>
      <c r="J58" s="506"/>
      <c r="K58" s="506"/>
      <c r="L58" s="506"/>
      <c r="M58" s="506"/>
      <c r="N58" s="506"/>
      <c r="O58" s="506"/>
    </row>
    <row r="59" spans="1:15" ht="5.25" customHeight="1">
      <c r="A59" s="246"/>
      <c r="B59" s="13"/>
      <c r="C59" s="246"/>
      <c r="D59" s="246"/>
      <c r="E59" s="246"/>
      <c r="F59" s="246"/>
      <c r="G59" s="246"/>
      <c r="H59" s="246"/>
      <c r="I59" s="12"/>
      <c r="J59" s="249"/>
      <c r="K59" s="249"/>
      <c r="L59" s="249"/>
      <c r="M59" s="249"/>
      <c r="N59" s="249"/>
      <c r="O59" s="249"/>
    </row>
    <row r="60" spans="1:15" ht="42.75" customHeight="1">
      <c r="A60" s="407" t="s">
        <v>61</v>
      </c>
      <c r="B60" s="407"/>
      <c r="C60" s="407"/>
      <c r="D60" s="407" t="s">
        <v>173</v>
      </c>
      <c r="E60" s="407"/>
      <c r="F60" s="407" t="s">
        <v>174</v>
      </c>
      <c r="G60" s="407"/>
      <c r="H60" s="407"/>
      <c r="I60" s="407"/>
      <c r="J60" s="407" t="s">
        <v>177</v>
      </c>
      <c r="K60" s="407"/>
      <c r="L60" s="407"/>
      <c r="M60" s="407"/>
      <c r="N60" s="407" t="s">
        <v>178</v>
      </c>
      <c r="O60" s="407"/>
    </row>
    <row r="61" spans="1:15" ht="33" customHeight="1">
      <c r="A61" s="407"/>
      <c r="B61" s="407"/>
      <c r="C61" s="407"/>
      <c r="D61" s="407"/>
      <c r="E61" s="407"/>
      <c r="F61" s="404" t="s">
        <v>175</v>
      </c>
      <c r="G61" s="404"/>
      <c r="H61" s="407" t="s">
        <v>176</v>
      </c>
      <c r="I61" s="407"/>
      <c r="J61" s="404" t="s">
        <v>175</v>
      </c>
      <c r="K61" s="404"/>
      <c r="L61" s="407" t="s">
        <v>176</v>
      </c>
      <c r="M61" s="407"/>
      <c r="N61" s="407"/>
      <c r="O61" s="407"/>
    </row>
    <row r="62" spans="1:15" ht="12.75" customHeight="1">
      <c r="A62" s="405">
        <v>1</v>
      </c>
      <c r="B62" s="405"/>
      <c r="C62" s="405"/>
      <c r="D62" s="495">
        <v>2</v>
      </c>
      <c r="E62" s="496"/>
      <c r="F62" s="495">
        <v>3</v>
      </c>
      <c r="G62" s="496"/>
      <c r="H62" s="472">
        <v>4</v>
      </c>
      <c r="I62" s="474"/>
      <c r="J62" s="472">
        <v>5</v>
      </c>
      <c r="K62" s="474"/>
      <c r="L62" s="472">
        <v>6</v>
      </c>
      <c r="M62" s="474"/>
      <c r="N62" s="472">
        <v>7</v>
      </c>
      <c r="O62" s="474"/>
    </row>
    <row r="63" spans="1:15" ht="21.95" customHeight="1">
      <c r="A63" s="519" t="s">
        <v>222</v>
      </c>
      <c r="B63" s="519"/>
      <c r="C63" s="519"/>
      <c r="D63" s="465"/>
      <c r="E63" s="466"/>
      <c r="F63" s="465"/>
      <c r="G63" s="466"/>
      <c r="H63" s="465"/>
      <c r="I63" s="466"/>
      <c r="J63" s="465"/>
      <c r="K63" s="466"/>
      <c r="L63" s="465"/>
      <c r="M63" s="466"/>
      <c r="N63" s="465"/>
      <c r="O63" s="466"/>
    </row>
    <row r="64" spans="1:15" ht="13.5" customHeight="1">
      <c r="A64" s="520" t="s">
        <v>88</v>
      </c>
      <c r="B64" s="520"/>
      <c r="C64" s="520"/>
      <c r="D64" s="465"/>
      <c r="E64" s="466"/>
      <c r="F64" s="465"/>
      <c r="G64" s="466"/>
      <c r="H64" s="465"/>
      <c r="I64" s="466"/>
      <c r="J64" s="465"/>
      <c r="K64" s="466"/>
      <c r="L64" s="465"/>
      <c r="M64" s="466"/>
      <c r="N64" s="465"/>
      <c r="O64" s="466"/>
    </row>
    <row r="65" spans="1:15" ht="21.95" customHeight="1">
      <c r="A65" s="519"/>
      <c r="B65" s="519"/>
      <c r="C65" s="519"/>
      <c r="D65" s="465"/>
      <c r="E65" s="466"/>
      <c r="F65" s="465"/>
      <c r="G65" s="466"/>
      <c r="H65" s="465"/>
      <c r="I65" s="466"/>
      <c r="J65" s="465"/>
      <c r="K65" s="466"/>
      <c r="L65" s="465"/>
      <c r="M65" s="466"/>
      <c r="N65" s="465"/>
      <c r="O65" s="466"/>
    </row>
    <row r="66" spans="1:15" ht="21.95" customHeight="1">
      <c r="A66" s="519" t="s">
        <v>223</v>
      </c>
      <c r="B66" s="519"/>
      <c r="C66" s="519"/>
      <c r="D66" s="465"/>
      <c r="E66" s="466"/>
      <c r="F66" s="465"/>
      <c r="G66" s="466"/>
      <c r="H66" s="465"/>
      <c r="I66" s="466"/>
      <c r="J66" s="465"/>
      <c r="K66" s="466"/>
      <c r="L66" s="465"/>
      <c r="M66" s="466"/>
      <c r="N66" s="465"/>
      <c r="O66" s="466"/>
    </row>
    <row r="67" spans="1:15" ht="13.5" customHeight="1">
      <c r="A67" s="520" t="s">
        <v>259</v>
      </c>
      <c r="B67" s="520"/>
      <c r="C67" s="520"/>
      <c r="D67" s="465"/>
      <c r="E67" s="466"/>
      <c r="F67" s="465"/>
      <c r="G67" s="466"/>
      <c r="H67" s="465"/>
      <c r="I67" s="466"/>
      <c r="J67" s="465"/>
      <c r="K67" s="466"/>
      <c r="L67" s="465"/>
      <c r="M67" s="466"/>
      <c r="N67" s="465"/>
      <c r="O67" s="466"/>
    </row>
    <row r="68" spans="1:15" ht="21.95" customHeight="1">
      <c r="A68" s="519"/>
      <c r="B68" s="519"/>
      <c r="C68" s="519"/>
      <c r="D68" s="465"/>
      <c r="E68" s="466"/>
      <c r="F68" s="465"/>
      <c r="G68" s="466"/>
      <c r="H68" s="465"/>
      <c r="I68" s="466"/>
      <c r="J68" s="465"/>
      <c r="K68" s="466"/>
      <c r="L68" s="465"/>
      <c r="M68" s="466"/>
      <c r="N68" s="465"/>
      <c r="O68" s="466"/>
    </row>
    <row r="69" spans="1:15" ht="21.95" customHeight="1">
      <c r="A69" s="519" t="s">
        <v>224</v>
      </c>
      <c r="B69" s="519"/>
      <c r="C69" s="519"/>
      <c r="D69" s="465"/>
      <c r="E69" s="466"/>
      <c r="F69" s="465"/>
      <c r="G69" s="466"/>
      <c r="H69" s="465"/>
      <c r="I69" s="466"/>
      <c r="J69" s="465"/>
      <c r="K69" s="466"/>
      <c r="L69" s="465"/>
      <c r="M69" s="466"/>
      <c r="N69" s="465"/>
      <c r="O69" s="466"/>
    </row>
    <row r="70" spans="1:15" ht="12.75" customHeight="1">
      <c r="A70" s="520" t="s">
        <v>88</v>
      </c>
      <c r="B70" s="520"/>
      <c r="C70" s="520"/>
      <c r="D70" s="465"/>
      <c r="E70" s="466"/>
      <c r="F70" s="465"/>
      <c r="G70" s="466"/>
      <c r="H70" s="465"/>
      <c r="I70" s="466"/>
      <c r="J70" s="465"/>
      <c r="K70" s="466"/>
      <c r="L70" s="465"/>
      <c r="M70" s="466"/>
      <c r="N70" s="465"/>
      <c r="O70" s="466"/>
    </row>
    <row r="71" spans="1:15" ht="21.95" customHeight="1">
      <c r="A71" s="519"/>
      <c r="B71" s="519"/>
      <c r="C71" s="519"/>
      <c r="D71" s="465"/>
      <c r="E71" s="466"/>
      <c r="F71" s="465"/>
      <c r="G71" s="466"/>
      <c r="H71" s="465"/>
      <c r="I71" s="466"/>
      <c r="J71" s="465"/>
      <c r="K71" s="466"/>
      <c r="L71" s="465"/>
      <c r="M71" s="466"/>
      <c r="N71" s="465"/>
      <c r="O71" s="466"/>
    </row>
    <row r="72" spans="1:15" ht="21.95" customHeight="1">
      <c r="A72" s="519" t="s">
        <v>51</v>
      </c>
      <c r="B72" s="519"/>
      <c r="C72" s="519"/>
      <c r="D72" s="465"/>
      <c r="E72" s="466"/>
      <c r="F72" s="465"/>
      <c r="G72" s="466"/>
      <c r="H72" s="465"/>
      <c r="I72" s="466"/>
      <c r="J72" s="465"/>
      <c r="K72" s="466"/>
      <c r="L72" s="465"/>
      <c r="M72" s="466"/>
      <c r="N72" s="465"/>
      <c r="O72" s="466"/>
    </row>
    <row r="73" spans="1:15">
      <c r="A73" s="249"/>
      <c r="C73" s="21"/>
      <c r="D73" s="21"/>
      <c r="E73" s="21"/>
      <c r="F73" s="249"/>
      <c r="G73" s="249"/>
      <c r="H73" s="249"/>
      <c r="I73" s="249"/>
      <c r="J73" s="249"/>
      <c r="K73" s="249"/>
      <c r="L73" s="249"/>
      <c r="M73" s="249"/>
      <c r="N73" s="249"/>
      <c r="O73" s="249"/>
    </row>
    <row r="74" spans="1:15">
      <c r="A74" s="249"/>
      <c r="C74" s="21"/>
      <c r="D74" s="21"/>
      <c r="E74" s="21"/>
      <c r="F74" s="249"/>
      <c r="G74" s="249"/>
      <c r="H74" s="249"/>
      <c r="I74" s="249"/>
      <c r="J74" s="249"/>
      <c r="K74" s="249"/>
      <c r="L74" s="249"/>
      <c r="M74" s="249"/>
      <c r="N74" s="249"/>
      <c r="O74" s="249"/>
    </row>
    <row r="75" spans="1:15">
      <c r="A75" s="249"/>
      <c r="C75" s="21"/>
      <c r="D75" s="21"/>
      <c r="E75" s="21"/>
      <c r="F75" s="249"/>
      <c r="G75" s="249"/>
      <c r="H75" s="249"/>
      <c r="I75" s="249"/>
      <c r="J75" s="249"/>
      <c r="K75" s="249"/>
      <c r="L75" s="249"/>
      <c r="M75" s="249"/>
      <c r="N75" s="249"/>
      <c r="O75" s="249"/>
    </row>
    <row r="76" spans="1:15">
      <c r="A76" s="249"/>
      <c r="C76" s="21"/>
      <c r="D76" s="21"/>
      <c r="E76" s="21"/>
      <c r="F76" s="249"/>
      <c r="G76" s="249"/>
      <c r="H76" s="249"/>
      <c r="I76" s="249"/>
      <c r="J76" s="249"/>
      <c r="K76" s="249"/>
      <c r="L76" s="249"/>
      <c r="M76" s="249"/>
      <c r="N76" s="249"/>
      <c r="O76" s="249"/>
    </row>
    <row r="77" spans="1:15">
      <c r="A77" s="249"/>
      <c r="C77" s="21"/>
      <c r="D77" s="21"/>
      <c r="E77" s="21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>
      <c r="A78" s="249"/>
      <c r="C78" s="21"/>
      <c r="D78" s="21"/>
      <c r="E78" s="21"/>
      <c r="F78" s="249"/>
      <c r="G78" s="249"/>
      <c r="H78" s="249"/>
      <c r="I78" s="249"/>
      <c r="J78" s="249"/>
      <c r="K78" s="249"/>
      <c r="L78" s="249"/>
      <c r="M78" s="249"/>
      <c r="N78" s="249"/>
      <c r="O78" s="249"/>
    </row>
    <row r="79" spans="1:15">
      <c r="A79" s="249"/>
      <c r="C79" s="21"/>
      <c r="D79" s="21"/>
      <c r="E79" s="21"/>
      <c r="F79" s="249"/>
      <c r="G79" s="249"/>
      <c r="H79" s="249"/>
      <c r="I79" s="249"/>
      <c r="J79" s="249"/>
      <c r="K79" s="249"/>
      <c r="L79" s="249"/>
      <c r="M79" s="249"/>
      <c r="N79" s="249"/>
      <c r="O79" s="249"/>
    </row>
    <row r="80" spans="1:15">
      <c r="A80" s="249"/>
      <c r="C80" s="21"/>
      <c r="D80" s="21"/>
      <c r="E80" s="21"/>
      <c r="F80" s="249"/>
      <c r="G80" s="249"/>
      <c r="H80" s="249"/>
      <c r="I80" s="249"/>
      <c r="J80" s="249"/>
      <c r="K80" s="249"/>
      <c r="L80" s="249"/>
      <c r="M80" s="249"/>
      <c r="N80" s="249"/>
      <c r="O80" s="249"/>
    </row>
    <row r="81" spans="1:15">
      <c r="A81" s="237"/>
      <c r="C81" s="21"/>
      <c r="D81" s="21"/>
      <c r="E81" s="21"/>
      <c r="F81" s="237"/>
      <c r="G81" s="237"/>
      <c r="H81" s="237"/>
      <c r="I81" s="237"/>
      <c r="J81" s="237"/>
      <c r="K81" s="237"/>
      <c r="L81" s="237"/>
      <c r="M81" s="237"/>
      <c r="N81" s="237"/>
      <c r="O81" s="237"/>
    </row>
    <row r="82" spans="1:15">
      <c r="A82" s="237"/>
      <c r="C82" s="21"/>
      <c r="D82" s="21"/>
      <c r="E82" s="21"/>
      <c r="F82" s="237"/>
      <c r="G82" s="237"/>
      <c r="H82" s="237"/>
      <c r="I82" s="237"/>
      <c r="J82" s="237"/>
      <c r="K82" s="237"/>
      <c r="L82" s="237"/>
      <c r="M82" s="237"/>
      <c r="N82" s="237"/>
      <c r="O82" s="237"/>
    </row>
    <row r="83" spans="1:15">
      <c r="A83" s="231"/>
      <c r="C83" s="21"/>
      <c r="D83" s="21"/>
      <c r="E83" s="21"/>
      <c r="F83" s="231"/>
      <c r="G83" s="231"/>
      <c r="H83" s="231"/>
      <c r="I83" s="231"/>
      <c r="J83" s="231"/>
      <c r="K83" s="231"/>
      <c r="L83" s="231"/>
      <c r="M83" s="231"/>
      <c r="N83" s="231"/>
      <c r="O83" s="231"/>
    </row>
    <row r="84" spans="1:15">
      <c r="A84" s="231"/>
      <c r="C84" s="21"/>
      <c r="D84" s="21"/>
      <c r="E84" s="21"/>
      <c r="F84" s="231"/>
      <c r="G84" s="231"/>
      <c r="H84" s="231"/>
      <c r="I84" s="231"/>
      <c r="J84" s="231"/>
      <c r="K84" s="231"/>
      <c r="L84" s="231"/>
      <c r="M84" s="231"/>
      <c r="N84" s="231"/>
      <c r="O84" s="231"/>
    </row>
    <row r="85" spans="1:15">
      <c r="A85" s="231"/>
      <c r="C85" s="21"/>
      <c r="D85" s="21"/>
      <c r="E85" s="21"/>
      <c r="F85" s="231"/>
      <c r="G85" s="231"/>
      <c r="H85" s="231"/>
      <c r="I85" s="231"/>
      <c r="J85" s="231"/>
      <c r="K85" s="231"/>
      <c r="L85" s="231"/>
      <c r="M85" s="231"/>
      <c r="N85" s="231"/>
      <c r="O85" s="231"/>
    </row>
    <row r="86" spans="1:15">
      <c r="A86" s="231"/>
      <c r="C86" s="21"/>
      <c r="D86" s="21"/>
      <c r="E86" s="21"/>
      <c r="F86" s="231"/>
      <c r="G86" s="231"/>
      <c r="H86" s="231"/>
      <c r="I86" s="231"/>
      <c r="J86" s="231"/>
      <c r="K86" s="231"/>
      <c r="L86" s="231"/>
      <c r="M86" s="231"/>
      <c r="N86" s="231"/>
      <c r="O86" s="231"/>
    </row>
  </sheetData>
  <mergeCells count="301"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A3" zoomScale="75" zoomScaleNormal="75" zoomScaleSheetLayoutView="100" workbookViewId="0">
      <selection activeCell="AM31" sqref="AM3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R1" s="20"/>
      <c r="S1" s="20"/>
      <c r="T1" s="20"/>
      <c r="U1" s="20"/>
      <c r="V1" s="20"/>
      <c r="AD1" s="523" t="s">
        <v>172</v>
      </c>
      <c r="AE1" s="523"/>
      <c r="AF1" s="523"/>
    </row>
    <row r="2" spans="1:32" ht="18.75" hidden="1" customHeight="1" outlineLevel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R2" s="20"/>
      <c r="S2" s="20"/>
      <c r="T2" s="20"/>
      <c r="U2" s="20"/>
      <c r="V2" s="20"/>
      <c r="AD2" s="523"/>
      <c r="AE2" s="523"/>
      <c r="AF2" s="523"/>
    </row>
    <row r="3" spans="1:32" ht="20.25" customHeight="1" collapsed="1">
      <c r="A3" s="14"/>
      <c r="B3" s="14"/>
      <c r="C3" s="92" t="s">
        <v>279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</row>
    <row r="4" spans="1:32" ht="9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</row>
    <row r="5" spans="1:32" ht="18" customHeight="1">
      <c r="A5" s="639" t="s">
        <v>47</v>
      </c>
      <c r="B5" s="566" t="s">
        <v>140</v>
      </c>
      <c r="C5" s="568"/>
      <c r="D5" s="507" t="s">
        <v>141</v>
      </c>
      <c r="E5" s="508"/>
      <c r="F5" s="508"/>
      <c r="G5" s="484" t="s">
        <v>251</v>
      </c>
      <c r="H5" s="484"/>
      <c r="I5" s="484"/>
      <c r="J5" s="484"/>
      <c r="K5" s="484"/>
      <c r="L5" s="484"/>
      <c r="M5" s="484"/>
      <c r="N5" s="507" t="s">
        <v>142</v>
      </c>
      <c r="O5" s="508"/>
      <c r="P5" s="508"/>
      <c r="Q5" s="428"/>
      <c r="R5" s="630" t="s">
        <v>215</v>
      </c>
      <c r="S5" s="631"/>
      <c r="T5" s="631"/>
      <c r="U5" s="631"/>
      <c r="V5" s="631"/>
      <c r="W5" s="631"/>
      <c r="X5" s="631"/>
      <c r="Y5" s="631"/>
      <c r="Z5" s="631"/>
      <c r="AA5" s="631"/>
      <c r="AB5" s="631"/>
      <c r="AC5" s="631"/>
      <c r="AD5" s="631"/>
      <c r="AE5" s="631"/>
      <c r="AF5" s="632"/>
    </row>
    <row r="6" spans="1:32" ht="53.25" customHeight="1">
      <c r="A6" s="640"/>
      <c r="B6" s="621"/>
      <c r="C6" s="623"/>
      <c r="D6" s="509"/>
      <c r="E6" s="510"/>
      <c r="F6" s="510"/>
      <c r="G6" s="484"/>
      <c r="H6" s="484"/>
      <c r="I6" s="484"/>
      <c r="J6" s="484"/>
      <c r="K6" s="484"/>
      <c r="L6" s="484"/>
      <c r="M6" s="484"/>
      <c r="N6" s="509"/>
      <c r="O6" s="510"/>
      <c r="P6" s="510"/>
      <c r="Q6" s="429"/>
      <c r="R6" s="485" t="s">
        <v>143</v>
      </c>
      <c r="S6" s="486"/>
      <c r="T6" s="487"/>
      <c r="U6" s="485" t="s">
        <v>144</v>
      </c>
      <c r="V6" s="486"/>
      <c r="W6" s="487"/>
      <c r="X6" s="485" t="s">
        <v>36</v>
      </c>
      <c r="Y6" s="486"/>
      <c r="Z6" s="487"/>
      <c r="AA6" s="630" t="s">
        <v>145</v>
      </c>
      <c r="AB6" s="631"/>
      <c r="AC6" s="632"/>
      <c r="AD6" s="630" t="s">
        <v>146</v>
      </c>
      <c r="AE6" s="631"/>
      <c r="AF6" s="632"/>
    </row>
    <row r="7" spans="1:32" ht="12.75" customHeight="1">
      <c r="A7" s="179">
        <v>1</v>
      </c>
      <c r="B7" s="628">
        <v>2</v>
      </c>
      <c r="C7" s="629"/>
      <c r="D7" s="615">
        <v>3</v>
      </c>
      <c r="E7" s="616"/>
      <c r="F7" s="616"/>
      <c r="G7" s="642">
        <v>4</v>
      </c>
      <c r="H7" s="642"/>
      <c r="I7" s="642"/>
      <c r="J7" s="642"/>
      <c r="K7" s="642"/>
      <c r="L7" s="642"/>
      <c r="M7" s="642"/>
      <c r="N7" s="615">
        <v>5</v>
      </c>
      <c r="O7" s="616"/>
      <c r="P7" s="616"/>
      <c r="Q7" s="641"/>
      <c r="R7" s="633">
        <v>6</v>
      </c>
      <c r="S7" s="634"/>
      <c r="T7" s="635"/>
      <c r="U7" s="633">
        <v>7</v>
      </c>
      <c r="V7" s="634"/>
      <c r="W7" s="635"/>
      <c r="X7" s="636">
        <v>8</v>
      </c>
      <c r="Y7" s="637"/>
      <c r="Z7" s="638"/>
      <c r="AA7" s="636">
        <v>9</v>
      </c>
      <c r="AB7" s="637"/>
      <c r="AC7" s="638"/>
      <c r="AD7" s="636">
        <v>10</v>
      </c>
      <c r="AE7" s="637"/>
      <c r="AF7" s="638"/>
    </row>
    <row r="8" spans="1:32" ht="15" customHeight="1">
      <c r="A8" s="61"/>
      <c r="B8" s="549"/>
      <c r="C8" s="550"/>
      <c r="D8" s="551"/>
      <c r="E8" s="552"/>
      <c r="F8" s="552"/>
      <c r="G8" s="548"/>
      <c r="H8" s="548"/>
      <c r="I8" s="548"/>
      <c r="J8" s="548"/>
      <c r="K8" s="548"/>
      <c r="L8" s="548"/>
      <c r="M8" s="548"/>
      <c r="N8" s="536">
        <f>SUM(R8,U8,X8,AA8,AD8)</f>
        <v>0</v>
      </c>
      <c r="O8" s="547"/>
      <c r="P8" s="547"/>
      <c r="Q8" s="537"/>
      <c r="R8" s="538"/>
      <c r="S8" s="625"/>
      <c r="T8" s="539"/>
      <c r="U8" s="538"/>
      <c r="V8" s="625"/>
      <c r="W8" s="539"/>
      <c r="X8" s="538"/>
      <c r="Y8" s="625"/>
      <c r="Z8" s="539"/>
      <c r="AA8" s="538"/>
      <c r="AB8" s="625"/>
      <c r="AC8" s="539"/>
      <c r="AD8" s="538"/>
      <c r="AE8" s="625"/>
      <c r="AF8" s="539"/>
    </row>
    <row r="9" spans="1:32" ht="15" customHeight="1">
      <c r="A9" s="61"/>
      <c r="B9" s="549"/>
      <c r="C9" s="550"/>
      <c r="D9" s="551"/>
      <c r="E9" s="552"/>
      <c r="F9" s="552"/>
      <c r="G9" s="548"/>
      <c r="H9" s="548"/>
      <c r="I9" s="548"/>
      <c r="J9" s="548"/>
      <c r="K9" s="548"/>
      <c r="L9" s="548"/>
      <c r="M9" s="548"/>
      <c r="N9" s="536">
        <f>SUM(R9,U9,X9,AA9,AD9)</f>
        <v>0</v>
      </c>
      <c r="O9" s="547"/>
      <c r="P9" s="547"/>
      <c r="Q9" s="537"/>
      <c r="R9" s="538"/>
      <c r="S9" s="625"/>
      <c r="T9" s="539"/>
      <c r="U9" s="538"/>
      <c r="V9" s="625"/>
      <c r="W9" s="539"/>
      <c r="X9" s="538"/>
      <c r="Y9" s="625"/>
      <c r="Z9" s="539"/>
      <c r="AA9" s="538"/>
      <c r="AB9" s="625"/>
      <c r="AC9" s="539"/>
      <c r="AD9" s="538"/>
      <c r="AE9" s="625"/>
      <c r="AF9" s="539"/>
    </row>
    <row r="10" spans="1:32" ht="15" customHeight="1">
      <c r="A10" s="61"/>
      <c r="B10" s="549"/>
      <c r="C10" s="550"/>
      <c r="D10" s="551"/>
      <c r="E10" s="552"/>
      <c r="F10" s="552"/>
      <c r="G10" s="548"/>
      <c r="H10" s="548"/>
      <c r="I10" s="548"/>
      <c r="J10" s="548"/>
      <c r="K10" s="548"/>
      <c r="L10" s="548"/>
      <c r="M10" s="548"/>
      <c r="N10" s="536">
        <f>SUM(R10,U10,X10,AA10,AD10)</f>
        <v>0</v>
      </c>
      <c r="O10" s="547"/>
      <c r="P10" s="547"/>
      <c r="Q10" s="537"/>
      <c r="R10" s="538"/>
      <c r="S10" s="625"/>
      <c r="T10" s="539"/>
      <c r="U10" s="538"/>
      <c r="V10" s="625"/>
      <c r="W10" s="539"/>
      <c r="X10" s="538"/>
      <c r="Y10" s="625"/>
      <c r="Z10" s="539"/>
      <c r="AA10" s="538"/>
      <c r="AB10" s="625"/>
      <c r="AC10" s="539"/>
      <c r="AD10" s="538"/>
      <c r="AE10" s="625"/>
      <c r="AF10" s="539"/>
    </row>
    <row r="11" spans="1:32" ht="15" customHeight="1">
      <c r="A11" s="61"/>
      <c r="B11" s="549"/>
      <c r="C11" s="550"/>
      <c r="D11" s="551"/>
      <c r="E11" s="552"/>
      <c r="F11" s="552"/>
      <c r="G11" s="548"/>
      <c r="H11" s="548"/>
      <c r="I11" s="548"/>
      <c r="J11" s="548"/>
      <c r="K11" s="548"/>
      <c r="L11" s="548"/>
      <c r="M11" s="548"/>
      <c r="N11" s="536">
        <f>SUM(R11,U11,X11,AA11,AD11)</f>
        <v>0</v>
      </c>
      <c r="O11" s="547"/>
      <c r="P11" s="547"/>
      <c r="Q11" s="537"/>
      <c r="R11" s="538"/>
      <c r="S11" s="625"/>
      <c r="T11" s="539"/>
      <c r="U11" s="538"/>
      <c r="V11" s="625"/>
      <c r="W11" s="539"/>
      <c r="X11" s="538"/>
      <c r="Y11" s="625"/>
      <c r="Z11" s="539"/>
      <c r="AA11" s="538"/>
      <c r="AB11" s="625"/>
      <c r="AC11" s="539"/>
      <c r="AD11" s="538"/>
      <c r="AE11" s="625"/>
      <c r="AF11" s="539"/>
    </row>
    <row r="12" spans="1:32" ht="15" customHeight="1">
      <c r="A12" s="61"/>
      <c r="B12" s="549"/>
      <c r="C12" s="550"/>
      <c r="D12" s="551"/>
      <c r="E12" s="552"/>
      <c r="F12" s="552"/>
      <c r="G12" s="548"/>
      <c r="H12" s="548"/>
      <c r="I12" s="548"/>
      <c r="J12" s="548"/>
      <c r="K12" s="548"/>
      <c r="L12" s="548"/>
      <c r="M12" s="548"/>
      <c r="N12" s="536">
        <f>SUM(R12,U12,X12,AA12,AD12)</f>
        <v>0</v>
      </c>
      <c r="O12" s="547"/>
      <c r="P12" s="547"/>
      <c r="Q12" s="537"/>
      <c r="R12" s="538"/>
      <c r="S12" s="625"/>
      <c r="T12" s="539"/>
      <c r="U12" s="538"/>
      <c r="V12" s="625"/>
      <c r="W12" s="539"/>
      <c r="X12" s="538"/>
      <c r="Y12" s="625"/>
      <c r="Z12" s="539"/>
      <c r="AA12" s="538"/>
      <c r="AB12" s="625"/>
      <c r="AC12" s="539"/>
      <c r="AD12" s="538"/>
      <c r="AE12" s="625"/>
      <c r="AF12" s="539"/>
    </row>
    <row r="13" spans="1:32" ht="20.25" customHeight="1">
      <c r="A13" s="618" t="s">
        <v>51</v>
      </c>
      <c r="B13" s="619"/>
      <c r="C13" s="619"/>
      <c r="D13" s="619"/>
      <c r="E13" s="619"/>
      <c r="F13" s="619"/>
      <c r="G13" s="619"/>
      <c r="H13" s="619"/>
      <c r="I13" s="619"/>
      <c r="J13" s="619"/>
      <c r="K13" s="619"/>
      <c r="L13" s="619"/>
      <c r="M13" s="620"/>
      <c r="N13" s="536">
        <f>SUM(N8:Q12)</f>
        <v>0</v>
      </c>
      <c r="O13" s="547"/>
      <c r="P13" s="547"/>
      <c r="Q13" s="537"/>
      <c r="R13" s="536">
        <f>SUM(R8:T12)</f>
        <v>0</v>
      </c>
      <c r="S13" s="547"/>
      <c r="T13" s="537"/>
      <c r="U13" s="536">
        <f>SUM(U8:W12)</f>
        <v>0</v>
      </c>
      <c r="V13" s="547"/>
      <c r="W13" s="537"/>
      <c r="X13" s="536">
        <f>SUM(X8:Z12)</f>
        <v>0</v>
      </c>
      <c r="Y13" s="547"/>
      <c r="Z13" s="537"/>
      <c r="AA13" s="536">
        <f>SUM(AA8:AC12)</f>
        <v>0</v>
      </c>
      <c r="AB13" s="547"/>
      <c r="AC13" s="537"/>
      <c r="AD13" s="536">
        <f>SUM(AD8:AF12)</f>
        <v>0</v>
      </c>
      <c r="AE13" s="547"/>
      <c r="AF13" s="537"/>
    </row>
    <row r="14" spans="1:32" ht="7.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7"/>
      <c r="AF14" s="97"/>
    </row>
    <row r="15" spans="1:32" s="27" customFormat="1" ht="16.5" customHeight="1">
      <c r="A15" s="92"/>
      <c r="B15" s="92"/>
      <c r="C15" s="92" t="s">
        <v>280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1:32" s="27" customFormat="1" ht="8.25" customHeight="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</row>
    <row r="17" spans="1:32" ht="17.25" customHeight="1">
      <c r="A17" s="446" t="s">
        <v>47</v>
      </c>
      <c r="B17" s="566" t="s">
        <v>147</v>
      </c>
      <c r="C17" s="568"/>
      <c r="D17" s="484" t="s">
        <v>140</v>
      </c>
      <c r="E17" s="484"/>
      <c r="F17" s="484"/>
      <c r="G17" s="484"/>
      <c r="H17" s="484" t="s">
        <v>251</v>
      </c>
      <c r="I17" s="484"/>
      <c r="J17" s="484"/>
      <c r="K17" s="484"/>
      <c r="L17" s="484"/>
      <c r="M17" s="484"/>
      <c r="N17" s="484"/>
      <c r="O17" s="484"/>
      <c r="P17" s="484"/>
      <c r="Q17" s="484"/>
      <c r="R17" s="484" t="s">
        <v>148</v>
      </c>
      <c r="S17" s="484"/>
      <c r="T17" s="484"/>
      <c r="U17" s="484"/>
      <c r="V17" s="484"/>
      <c r="W17" s="607" t="s">
        <v>149</v>
      </c>
      <c r="X17" s="607"/>
      <c r="Y17" s="607"/>
      <c r="Z17" s="607"/>
      <c r="AA17" s="607"/>
      <c r="AB17" s="607"/>
      <c r="AC17" s="607"/>
      <c r="AD17" s="607"/>
      <c r="AE17" s="607"/>
      <c r="AF17" s="607"/>
    </row>
    <row r="18" spans="1:32" ht="20.25" customHeight="1">
      <c r="A18" s="446"/>
      <c r="B18" s="569"/>
      <c r="C18" s="571"/>
      <c r="D18" s="484"/>
      <c r="E18" s="484"/>
      <c r="F18" s="484"/>
      <c r="G18" s="484"/>
      <c r="H18" s="484"/>
      <c r="I18" s="484"/>
      <c r="J18" s="484"/>
      <c r="K18" s="484"/>
      <c r="L18" s="484"/>
      <c r="M18" s="484"/>
      <c r="N18" s="484"/>
      <c r="O18" s="484"/>
      <c r="P18" s="484"/>
      <c r="Q18" s="484"/>
      <c r="R18" s="484"/>
      <c r="S18" s="484"/>
      <c r="T18" s="484"/>
      <c r="U18" s="484"/>
      <c r="V18" s="484"/>
      <c r="W18" s="507" t="s">
        <v>220</v>
      </c>
      <c r="X18" s="428"/>
      <c r="Y18" s="507" t="s">
        <v>175</v>
      </c>
      <c r="Z18" s="428"/>
      <c r="AA18" s="507" t="s">
        <v>176</v>
      </c>
      <c r="AB18" s="428"/>
      <c r="AC18" s="507" t="s">
        <v>198</v>
      </c>
      <c r="AD18" s="428"/>
      <c r="AE18" s="507" t="s">
        <v>199</v>
      </c>
      <c r="AF18" s="428"/>
    </row>
    <row r="19" spans="1:32" ht="9" customHeight="1">
      <c r="A19" s="446"/>
      <c r="B19" s="621"/>
      <c r="C19" s="623"/>
      <c r="D19" s="484"/>
      <c r="E19" s="484"/>
      <c r="F19" s="484"/>
      <c r="G19" s="484"/>
      <c r="H19" s="484"/>
      <c r="I19" s="484"/>
      <c r="J19" s="484"/>
      <c r="K19" s="484"/>
      <c r="L19" s="484"/>
      <c r="M19" s="484"/>
      <c r="N19" s="484"/>
      <c r="O19" s="484"/>
      <c r="P19" s="484"/>
      <c r="Q19" s="484"/>
      <c r="R19" s="484"/>
      <c r="S19" s="484"/>
      <c r="T19" s="484"/>
      <c r="U19" s="484"/>
      <c r="V19" s="484"/>
      <c r="W19" s="509"/>
      <c r="X19" s="429"/>
      <c r="Y19" s="509"/>
      <c r="Z19" s="429"/>
      <c r="AA19" s="509"/>
      <c r="AB19" s="429"/>
      <c r="AC19" s="509"/>
      <c r="AD19" s="429"/>
      <c r="AE19" s="509"/>
      <c r="AF19" s="429"/>
    </row>
    <row r="20" spans="1:32" ht="12" customHeight="1">
      <c r="A20" s="82">
        <v>1</v>
      </c>
      <c r="B20" s="626">
        <v>2</v>
      </c>
      <c r="C20" s="627"/>
      <c r="D20" s="405">
        <v>3</v>
      </c>
      <c r="E20" s="405"/>
      <c r="F20" s="405"/>
      <c r="G20" s="405"/>
      <c r="H20" s="405">
        <v>4</v>
      </c>
      <c r="I20" s="405"/>
      <c r="J20" s="405"/>
      <c r="K20" s="405"/>
      <c r="L20" s="405"/>
      <c r="M20" s="405"/>
      <c r="N20" s="405"/>
      <c r="O20" s="405"/>
      <c r="P20" s="405"/>
      <c r="Q20" s="405"/>
      <c r="R20" s="405">
        <v>5</v>
      </c>
      <c r="S20" s="405"/>
      <c r="T20" s="405"/>
      <c r="U20" s="405"/>
      <c r="V20" s="405"/>
      <c r="W20" s="495">
        <v>6</v>
      </c>
      <c r="X20" s="496"/>
      <c r="Y20" s="472">
        <v>7</v>
      </c>
      <c r="Z20" s="474"/>
      <c r="AA20" s="472">
        <v>8</v>
      </c>
      <c r="AB20" s="474"/>
      <c r="AC20" s="472">
        <v>9</v>
      </c>
      <c r="AD20" s="474"/>
      <c r="AE20" s="481">
        <v>10</v>
      </c>
      <c r="AF20" s="481"/>
    </row>
    <row r="21" spans="1:32" ht="15" customHeight="1">
      <c r="A21" s="57"/>
      <c r="B21" s="553"/>
      <c r="C21" s="554"/>
      <c r="D21" s="548"/>
      <c r="E21" s="548"/>
      <c r="F21" s="548"/>
      <c r="G21" s="548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546"/>
      <c r="S21" s="546"/>
      <c r="T21" s="546"/>
      <c r="U21" s="546"/>
      <c r="V21" s="546"/>
      <c r="W21" s="538"/>
      <c r="X21" s="539"/>
      <c r="Y21" s="538"/>
      <c r="Z21" s="539"/>
      <c r="AA21" s="538"/>
      <c r="AB21" s="539"/>
      <c r="AC21" s="536">
        <f t="shared" ref="AC21:AC26" si="0">AA21-Y21</f>
        <v>0</v>
      </c>
      <c r="AD21" s="537"/>
      <c r="AE21" s="532"/>
      <c r="AF21" s="533"/>
    </row>
    <row r="22" spans="1:32" ht="15" customHeight="1">
      <c r="A22" s="57"/>
      <c r="B22" s="553"/>
      <c r="C22" s="554"/>
      <c r="D22" s="548"/>
      <c r="E22" s="548"/>
      <c r="F22" s="548"/>
      <c r="G22" s="548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46"/>
      <c r="S22" s="546"/>
      <c r="T22" s="546"/>
      <c r="U22" s="546"/>
      <c r="V22" s="546"/>
      <c r="W22" s="538"/>
      <c r="X22" s="539"/>
      <c r="Y22" s="538"/>
      <c r="Z22" s="539"/>
      <c r="AA22" s="538"/>
      <c r="AB22" s="539"/>
      <c r="AC22" s="536">
        <f t="shared" si="0"/>
        <v>0</v>
      </c>
      <c r="AD22" s="537"/>
      <c r="AE22" s="532"/>
      <c r="AF22" s="533"/>
    </row>
    <row r="23" spans="1:32" ht="15" customHeight="1">
      <c r="A23" s="57"/>
      <c r="B23" s="553"/>
      <c r="C23" s="554"/>
      <c r="D23" s="548"/>
      <c r="E23" s="548"/>
      <c r="F23" s="548"/>
      <c r="G23" s="548"/>
      <c r="H23" s="555"/>
      <c r="I23" s="555"/>
      <c r="J23" s="555"/>
      <c r="K23" s="555"/>
      <c r="L23" s="555"/>
      <c r="M23" s="555"/>
      <c r="N23" s="555"/>
      <c r="O23" s="555"/>
      <c r="P23" s="555"/>
      <c r="Q23" s="555"/>
      <c r="R23" s="546"/>
      <c r="S23" s="546"/>
      <c r="T23" s="546"/>
      <c r="U23" s="546"/>
      <c r="V23" s="546"/>
      <c r="W23" s="538"/>
      <c r="X23" s="539"/>
      <c r="Y23" s="538"/>
      <c r="Z23" s="539"/>
      <c r="AA23" s="538"/>
      <c r="AB23" s="539"/>
      <c r="AC23" s="536">
        <f t="shared" si="0"/>
        <v>0</v>
      </c>
      <c r="AD23" s="537"/>
      <c r="AE23" s="532"/>
      <c r="AF23" s="533"/>
    </row>
    <row r="24" spans="1:32" ht="15" customHeight="1">
      <c r="A24" s="57"/>
      <c r="B24" s="553"/>
      <c r="C24" s="554"/>
      <c r="D24" s="548"/>
      <c r="E24" s="548"/>
      <c r="F24" s="548"/>
      <c r="G24" s="548"/>
      <c r="H24" s="555"/>
      <c r="I24" s="555"/>
      <c r="J24" s="555"/>
      <c r="K24" s="555"/>
      <c r="L24" s="555"/>
      <c r="M24" s="555"/>
      <c r="N24" s="555"/>
      <c r="O24" s="555"/>
      <c r="P24" s="555"/>
      <c r="Q24" s="555"/>
      <c r="R24" s="546"/>
      <c r="S24" s="546"/>
      <c r="T24" s="546"/>
      <c r="U24" s="546"/>
      <c r="V24" s="546"/>
      <c r="W24" s="538"/>
      <c r="X24" s="539"/>
      <c r="Y24" s="538"/>
      <c r="Z24" s="539"/>
      <c r="AA24" s="538"/>
      <c r="AB24" s="539"/>
      <c r="AC24" s="536">
        <f t="shared" si="0"/>
        <v>0</v>
      </c>
      <c r="AD24" s="537"/>
      <c r="AE24" s="532"/>
      <c r="AF24" s="533"/>
    </row>
    <row r="25" spans="1:32" ht="15" customHeight="1">
      <c r="A25" s="57"/>
      <c r="B25" s="553"/>
      <c r="C25" s="554"/>
      <c r="D25" s="548"/>
      <c r="E25" s="548"/>
      <c r="F25" s="548"/>
      <c r="G25" s="548"/>
      <c r="H25" s="555"/>
      <c r="I25" s="555"/>
      <c r="J25" s="555"/>
      <c r="K25" s="555"/>
      <c r="L25" s="555"/>
      <c r="M25" s="555"/>
      <c r="N25" s="555"/>
      <c r="O25" s="555"/>
      <c r="P25" s="555"/>
      <c r="Q25" s="555"/>
      <c r="R25" s="546"/>
      <c r="S25" s="546"/>
      <c r="T25" s="546"/>
      <c r="U25" s="546"/>
      <c r="V25" s="546"/>
      <c r="W25" s="538"/>
      <c r="X25" s="539"/>
      <c r="Y25" s="538"/>
      <c r="Z25" s="539"/>
      <c r="AA25" s="538"/>
      <c r="AB25" s="539"/>
      <c r="AC25" s="536">
        <f t="shared" si="0"/>
        <v>0</v>
      </c>
      <c r="AD25" s="537"/>
      <c r="AE25" s="532"/>
      <c r="AF25" s="533"/>
    </row>
    <row r="26" spans="1:32" ht="24.95" customHeight="1">
      <c r="A26" s="624" t="s">
        <v>51</v>
      </c>
      <c r="B26" s="624"/>
      <c r="C26" s="624"/>
      <c r="D26" s="624"/>
      <c r="E26" s="624"/>
      <c r="F26" s="624"/>
      <c r="G26" s="624"/>
      <c r="H26" s="624"/>
      <c r="I26" s="624"/>
      <c r="J26" s="624"/>
      <c r="K26" s="624"/>
      <c r="L26" s="624"/>
      <c r="M26" s="624"/>
      <c r="N26" s="624"/>
      <c r="O26" s="624"/>
      <c r="P26" s="624"/>
      <c r="Q26" s="624"/>
      <c r="R26" s="624"/>
      <c r="S26" s="624"/>
      <c r="T26" s="624"/>
      <c r="U26" s="624"/>
      <c r="V26" s="624"/>
      <c r="W26" s="536">
        <f>SUM(W21:X25)</f>
        <v>0</v>
      </c>
      <c r="X26" s="537"/>
      <c r="Y26" s="536">
        <f>SUM(Y21:Z25)</f>
        <v>0</v>
      </c>
      <c r="Z26" s="537"/>
      <c r="AA26" s="536">
        <f>SUM(AA21:AB25)</f>
        <v>0</v>
      </c>
      <c r="AB26" s="537"/>
      <c r="AC26" s="536">
        <f t="shared" si="0"/>
        <v>0</v>
      </c>
      <c r="AD26" s="537"/>
      <c r="AE26" s="532"/>
      <c r="AF26" s="533"/>
    </row>
    <row r="27" spans="1:32" ht="6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14"/>
      <c r="R27" s="100"/>
      <c r="S27" s="100"/>
      <c r="T27" s="100"/>
      <c r="U27" s="100"/>
      <c r="V27" s="100"/>
      <c r="W27" s="14"/>
      <c r="X27" s="14"/>
      <c r="Y27" s="14"/>
      <c r="Z27" s="14"/>
      <c r="AA27" s="14"/>
      <c r="AB27" s="14"/>
      <c r="AC27" s="14"/>
      <c r="AD27" s="14"/>
      <c r="AE27" s="14"/>
      <c r="AF27" s="100"/>
    </row>
    <row r="28" spans="1:32" s="27" customFormat="1" ht="15.75" customHeight="1">
      <c r="A28" s="92"/>
      <c r="B28" s="92"/>
      <c r="C28" s="92" t="s">
        <v>281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</row>
    <row r="29" spans="1:32" ht="11.25" customHeight="1">
      <c r="A29" s="101"/>
      <c r="B29" s="101"/>
      <c r="C29" s="101"/>
      <c r="D29" s="101"/>
      <c r="E29" s="101"/>
      <c r="F29" s="101"/>
      <c r="G29" s="101"/>
      <c r="H29" s="101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1"/>
      <c r="X29" s="14"/>
      <c r="Y29" s="14"/>
      <c r="Z29" s="644"/>
      <c r="AA29" s="644"/>
      <c r="AB29" s="644"/>
      <c r="AC29" s="14"/>
      <c r="AD29" s="643" t="s">
        <v>170</v>
      </c>
      <c r="AE29" s="643"/>
      <c r="AF29" s="643"/>
    </row>
    <row r="30" spans="1:32" ht="45.75" customHeight="1">
      <c r="A30" s="564" t="s">
        <v>47</v>
      </c>
      <c r="B30" s="566" t="s">
        <v>179</v>
      </c>
      <c r="C30" s="567"/>
      <c r="D30" s="567"/>
      <c r="E30" s="567"/>
      <c r="F30" s="567"/>
      <c r="G30" s="567"/>
      <c r="H30" s="567"/>
      <c r="I30" s="567"/>
      <c r="J30" s="567"/>
      <c r="K30" s="567"/>
      <c r="L30" s="568"/>
      <c r="M30" s="527" t="s">
        <v>50</v>
      </c>
      <c r="N30" s="528"/>
      <c r="O30" s="528"/>
      <c r="P30" s="528"/>
      <c r="Q30" s="528"/>
      <c r="R30" s="528"/>
      <c r="S30" s="528"/>
      <c r="T30" s="529"/>
      <c r="U30" s="527" t="s">
        <v>77</v>
      </c>
      <c r="V30" s="528"/>
      <c r="W30" s="528"/>
      <c r="X30" s="528"/>
      <c r="Y30" s="528"/>
      <c r="Z30" s="528"/>
      <c r="AA30" s="528"/>
      <c r="AB30" s="529"/>
      <c r="AC30" s="527" t="s">
        <v>282</v>
      </c>
      <c r="AD30" s="528"/>
      <c r="AE30" s="528"/>
      <c r="AF30" s="529"/>
    </row>
    <row r="31" spans="1:32" ht="24.95" customHeight="1">
      <c r="A31" s="565"/>
      <c r="B31" s="569"/>
      <c r="C31" s="570"/>
      <c r="D31" s="570"/>
      <c r="E31" s="570"/>
      <c r="F31" s="570"/>
      <c r="G31" s="570"/>
      <c r="H31" s="570"/>
      <c r="I31" s="570"/>
      <c r="J31" s="570"/>
      <c r="K31" s="570"/>
      <c r="L31" s="571"/>
      <c r="M31" s="542" t="s">
        <v>175</v>
      </c>
      <c r="N31" s="543"/>
      <c r="O31" s="542" t="s">
        <v>176</v>
      </c>
      <c r="P31" s="543"/>
      <c r="Q31" s="542" t="s">
        <v>198</v>
      </c>
      <c r="R31" s="543"/>
      <c r="S31" s="542" t="s">
        <v>199</v>
      </c>
      <c r="T31" s="543"/>
      <c r="U31" s="542" t="s">
        <v>175</v>
      </c>
      <c r="V31" s="543"/>
      <c r="W31" s="542" t="s">
        <v>176</v>
      </c>
      <c r="X31" s="543"/>
      <c r="Y31" s="542" t="s">
        <v>198</v>
      </c>
      <c r="Z31" s="543"/>
      <c r="AA31" s="542" t="s">
        <v>199</v>
      </c>
      <c r="AB31" s="543"/>
      <c r="AC31" s="530" t="s">
        <v>175</v>
      </c>
      <c r="AD31" s="530" t="s">
        <v>176</v>
      </c>
      <c r="AE31" s="530" t="s">
        <v>198</v>
      </c>
      <c r="AF31" s="530" t="s">
        <v>199</v>
      </c>
    </row>
    <row r="32" spans="1:32" ht="18" customHeight="1">
      <c r="A32" s="617"/>
      <c r="B32" s="621"/>
      <c r="C32" s="622"/>
      <c r="D32" s="622"/>
      <c r="E32" s="622"/>
      <c r="F32" s="622"/>
      <c r="G32" s="622"/>
      <c r="H32" s="622"/>
      <c r="I32" s="622"/>
      <c r="J32" s="622"/>
      <c r="K32" s="622"/>
      <c r="L32" s="623"/>
      <c r="M32" s="544"/>
      <c r="N32" s="545"/>
      <c r="O32" s="544"/>
      <c r="P32" s="545"/>
      <c r="Q32" s="544"/>
      <c r="R32" s="545"/>
      <c r="S32" s="544"/>
      <c r="T32" s="545"/>
      <c r="U32" s="544"/>
      <c r="V32" s="545"/>
      <c r="W32" s="544"/>
      <c r="X32" s="545"/>
      <c r="Y32" s="544"/>
      <c r="Z32" s="545"/>
      <c r="AA32" s="544"/>
      <c r="AB32" s="545"/>
      <c r="AC32" s="531"/>
      <c r="AD32" s="531"/>
      <c r="AE32" s="531"/>
      <c r="AF32" s="531"/>
    </row>
    <row r="33" spans="1:32" ht="12" customHeight="1">
      <c r="A33" s="57">
        <v>1</v>
      </c>
      <c r="B33" s="572">
        <v>2</v>
      </c>
      <c r="C33" s="572"/>
      <c r="D33" s="572"/>
      <c r="E33" s="572"/>
      <c r="F33" s="572"/>
      <c r="G33" s="572"/>
      <c r="H33" s="572"/>
      <c r="I33" s="572"/>
      <c r="J33" s="572"/>
      <c r="K33" s="572"/>
      <c r="L33" s="572"/>
      <c r="M33" s="540">
        <v>3</v>
      </c>
      <c r="N33" s="541"/>
      <c r="O33" s="540">
        <v>4</v>
      </c>
      <c r="P33" s="541"/>
      <c r="Q33" s="540">
        <v>5</v>
      </c>
      <c r="R33" s="541"/>
      <c r="S33" s="540">
        <v>9</v>
      </c>
      <c r="T33" s="541"/>
      <c r="U33" s="540">
        <v>7</v>
      </c>
      <c r="V33" s="541"/>
      <c r="W33" s="540">
        <v>8</v>
      </c>
      <c r="X33" s="541"/>
      <c r="Y33" s="540">
        <v>9</v>
      </c>
      <c r="Z33" s="541"/>
      <c r="AA33" s="540">
        <v>10</v>
      </c>
      <c r="AB33" s="541"/>
      <c r="AC33" s="103">
        <v>11</v>
      </c>
      <c r="AD33" s="103">
        <v>12</v>
      </c>
      <c r="AE33" s="103">
        <v>13</v>
      </c>
      <c r="AF33" s="103">
        <v>14</v>
      </c>
    </row>
    <row r="34" spans="1:32" ht="15" customHeight="1">
      <c r="A34" s="61"/>
      <c r="B34" s="573" t="s">
        <v>486</v>
      </c>
      <c r="C34" s="573"/>
      <c r="D34" s="573"/>
      <c r="E34" s="573"/>
      <c r="F34" s="573"/>
      <c r="G34" s="573"/>
      <c r="H34" s="573"/>
      <c r="I34" s="573"/>
      <c r="J34" s="573"/>
      <c r="K34" s="573"/>
      <c r="L34" s="573"/>
      <c r="M34" s="538"/>
      <c r="N34" s="539"/>
      <c r="O34" s="538"/>
      <c r="P34" s="539"/>
      <c r="Q34" s="536">
        <f t="shared" ref="Q34:Q39" si="1">O34-M34</f>
        <v>0</v>
      </c>
      <c r="R34" s="537"/>
      <c r="S34" s="532"/>
      <c r="T34" s="533"/>
      <c r="U34" s="538"/>
      <c r="V34" s="539"/>
      <c r="W34" s="538"/>
      <c r="X34" s="539"/>
      <c r="Y34" s="536">
        <f t="shared" ref="Y34:Y39" si="2">W34-U34</f>
        <v>0</v>
      </c>
      <c r="Z34" s="537"/>
      <c r="AA34" s="532"/>
      <c r="AB34" s="533"/>
      <c r="AC34" s="98"/>
      <c r="AD34" s="98">
        <v>2.8</v>
      </c>
      <c r="AE34" s="99">
        <f>AD34-AC34</f>
        <v>2.8</v>
      </c>
      <c r="AF34" s="104"/>
    </row>
    <row r="35" spans="1:32" ht="15" customHeight="1">
      <c r="A35" s="61"/>
      <c r="B35" s="573"/>
      <c r="C35" s="573"/>
      <c r="D35" s="573"/>
      <c r="E35" s="573"/>
      <c r="F35" s="573"/>
      <c r="G35" s="573"/>
      <c r="H35" s="573"/>
      <c r="I35" s="573"/>
      <c r="J35" s="573"/>
      <c r="K35" s="573"/>
      <c r="L35" s="573"/>
      <c r="M35" s="538"/>
      <c r="N35" s="539"/>
      <c r="O35" s="538"/>
      <c r="P35" s="539"/>
      <c r="Q35" s="536">
        <f t="shared" si="1"/>
        <v>0</v>
      </c>
      <c r="R35" s="537"/>
      <c r="S35" s="532"/>
      <c r="T35" s="533"/>
      <c r="U35" s="538"/>
      <c r="V35" s="539"/>
      <c r="W35" s="538"/>
      <c r="X35" s="539"/>
      <c r="Y35" s="536">
        <f t="shared" si="2"/>
        <v>0</v>
      </c>
      <c r="Z35" s="537"/>
      <c r="AA35" s="532"/>
      <c r="AB35" s="533"/>
      <c r="AC35" s="98"/>
      <c r="AD35" s="98"/>
      <c r="AE35" s="99">
        <f>AD35-AC35</f>
        <v>0</v>
      </c>
      <c r="AF35" s="104"/>
    </row>
    <row r="36" spans="1:32" ht="15" customHeight="1">
      <c r="A36" s="61"/>
      <c r="B36" s="573"/>
      <c r="C36" s="573"/>
      <c r="D36" s="573"/>
      <c r="E36" s="573"/>
      <c r="F36" s="573"/>
      <c r="G36" s="573"/>
      <c r="H36" s="573"/>
      <c r="I36" s="573"/>
      <c r="J36" s="573"/>
      <c r="K36" s="573"/>
      <c r="L36" s="573"/>
      <c r="M36" s="538"/>
      <c r="N36" s="539"/>
      <c r="O36" s="538"/>
      <c r="P36" s="539"/>
      <c r="Q36" s="536">
        <f t="shared" si="1"/>
        <v>0</v>
      </c>
      <c r="R36" s="537"/>
      <c r="S36" s="532"/>
      <c r="T36" s="533"/>
      <c r="U36" s="538"/>
      <c r="V36" s="539"/>
      <c r="W36" s="538"/>
      <c r="X36" s="539"/>
      <c r="Y36" s="536">
        <f t="shared" si="2"/>
        <v>0</v>
      </c>
      <c r="Z36" s="537"/>
      <c r="AA36" s="532"/>
      <c r="AB36" s="533"/>
      <c r="AC36" s="98"/>
      <c r="AD36" s="98"/>
      <c r="AE36" s="99">
        <f>AD36-AC36</f>
        <v>0</v>
      </c>
      <c r="AF36" s="104"/>
    </row>
    <row r="37" spans="1:32" ht="15" customHeight="1">
      <c r="A37" s="61"/>
      <c r="B37" s="573"/>
      <c r="C37" s="573"/>
      <c r="D37" s="573"/>
      <c r="E37" s="573"/>
      <c r="F37" s="573"/>
      <c r="G37" s="573"/>
      <c r="H37" s="573"/>
      <c r="I37" s="573"/>
      <c r="J37" s="573"/>
      <c r="K37" s="573"/>
      <c r="L37" s="573"/>
      <c r="M37" s="538"/>
      <c r="N37" s="539"/>
      <c r="O37" s="538"/>
      <c r="P37" s="539"/>
      <c r="Q37" s="536">
        <f t="shared" si="1"/>
        <v>0</v>
      </c>
      <c r="R37" s="537"/>
      <c r="S37" s="532"/>
      <c r="T37" s="533"/>
      <c r="U37" s="538"/>
      <c r="V37" s="539"/>
      <c r="W37" s="538"/>
      <c r="X37" s="539"/>
      <c r="Y37" s="536">
        <f t="shared" si="2"/>
        <v>0</v>
      </c>
      <c r="Z37" s="537"/>
      <c r="AA37" s="532"/>
      <c r="AB37" s="533"/>
      <c r="AC37" s="98"/>
      <c r="AD37" s="98"/>
      <c r="AE37" s="99">
        <f>AD37-AC37</f>
        <v>0</v>
      </c>
      <c r="AF37" s="104"/>
    </row>
    <row r="38" spans="1:32" ht="15" customHeight="1">
      <c r="A38" s="61"/>
      <c r="B38" s="573"/>
      <c r="C38" s="573"/>
      <c r="D38" s="573"/>
      <c r="E38" s="573"/>
      <c r="F38" s="573"/>
      <c r="G38" s="573"/>
      <c r="H38" s="573"/>
      <c r="I38" s="573"/>
      <c r="J38" s="573"/>
      <c r="K38" s="573"/>
      <c r="L38" s="573"/>
      <c r="M38" s="538"/>
      <c r="N38" s="539"/>
      <c r="O38" s="538"/>
      <c r="P38" s="539"/>
      <c r="Q38" s="536">
        <f t="shared" si="1"/>
        <v>0</v>
      </c>
      <c r="R38" s="537"/>
      <c r="S38" s="532"/>
      <c r="T38" s="533"/>
      <c r="U38" s="538"/>
      <c r="V38" s="539"/>
      <c r="W38" s="538"/>
      <c r="X38" s="539"/>
      <c r="Y38" s="536">
        <f t="shared" si="2"/>
        <v>0</v>
      </c>
      <c r="Z38" s="537"/>
      <c r="AA38" s="532"/>
      <c r="AB38" s="533"/>
      <c r="AC38" s="98"/>
      <c r="AD38" s="98"/>
      <c r="AE38" s="99">
        <f>AD38-AC38</f>
        <v>0</v>
      </c>
      <c r="AF38" s="104"/>
    </row>
    <row r="39" spans="1:32" ht="21" customHeight="1">
      <c r="A39" s="561" t="s">
        <v>51</v>
      </c>
      <c r="B39" s="562"/>
      <c r="C39" s="562"/>
      <c r="D39" s="562"/>
      <c r="E39" s="562"/>
      <c r="F39" s="562"/>
      <c r="G39" s="562"/>
      <c r="H39" s="562"/>
      <c r="I39" s="562"/>
      <c r="J39" s="562"/>
      <c r="K39" s="562"/>
      <c r="L39" s="563"/>
      <c r="M39" s="536">
        <f>SUM(M34:M38)</f>
        <v>0</v>
      </c>
      <c r="N39" s="537"/>
      <c r="O39" s="536">
        <f>SUM(O34:O38)</f>
        <v>0</v>
      </c>
      <c r="P39" s="537"/>
      <c r="Q39" s="536">
        <f t="shared" si="1"/>
        <v>0</v>
      </c>
      <c r="R39" s="537"/>
      <c r="S39" s="532"/>
      <c r="T39" s="533"/>
      <c r="U39" s="536">
        <f>SUM(U34:U38)</f>
        <v>0</v>
      </c>
      <c r="V39" s="537"/>
      <c r="W39" s="536">
        <f>SUM(W34:W38)</f>
        <v>0</v>
      </c>
      <c r="X39" s="537"/>
      <c r="Y39" s="536">
        <f t="shared" si="2"/>
        <v>0</v>
      </c>
      <c r="Z39" s="537"/>
      <c r="AA39" s="532"/>
      <c r="AB39" s="533"/>
      <c r="AC39" s="99">
        <f>SUM(AC34:AC38)</f>
        <v>0</v>
      </c>
      <c r="AD39" s="99">
        <f>SUM(AD34:AD38)</f>
        <v>2.8</v>
      </c>
      <c r="AE39" s="99">
        <f>SUM(AE34:AE38)</f>
        <v>2.8</v>
      </c>
      <c r="AF39" s="104"/>
    </row>
    <row r="40" spans="1:32" ht="14.25" customHeight="1">
      <c r="A40" s="561" t="s">
        <v>52</v>
      </c>
      <c r="B40" s="562"/>
      <c r="C40" s="562"/>
      <c r="D40" s="562"/>
      <c r="E40" s="562"/>
      <c r="F40" s="562"/>
      <c r="G40" s="562"/>
      <c r="H40" s="562"/>
      <c r="I40" s="562"/>
      <c r="J40" s="562"/>
      <c r="K40" s="562"/>
      <c r="L40" s="563"/>
      <c r="M40" s="532"/>
      <c r="N40" s="533"/>
      <c r="O40" s="532"/>
      <c r="P40" s="533"/>
      <c r="Q40" s="532"/>
      <c r="R40" s="533"/>
      <c r="S40" s="534"/>
      <c r="T40" s="535"/>
      <c r="U40" s="532"/>
      <c r="V40" s="533"/>
      <c r="W40" s="532"/>
      <c r="X40" s="533"/>
      <c r="Y40" s="532"/>
      <c r="Z40" s="533"/>
      <c r="AA40" s="534"/>
      <c r="AB40" s="535"/>
      <c r="AC40" s="104"/>
      <c r="AD40" s="104"/>
      <c r="AE40" s="105"/>
      <c r="AF40" s="105"/>
    </row>
    <row r="41" spans="1:32" ht="15" customHeight="1">
      <c r="A41" s="106"/>
      <c r="B41" s="106"/>
      <c r="C41" s="106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9.5" customHeight="1">
      <c r="A42" s="564" t="s">
        <v>47</v>
      </c>
      <c r="B42" s="566" t="s">
        <v>179</v>
      </c>
      <c r="C42" s="567"/>
      <c r="D42" s="567"/>
      <c r="E42" s="567"/>
      <c r="F42" s="567"/>
      <c r="G42" s="567"/>
      <c r="H42" s="567"/>
      <c r="I42" s="567"/>
      <c r="J42" s="567"/>
      <c r="K42" s="567"/>
      <c r="L42" s="568"/>
      <c r="M42" s="527" t="s">
        <v>283</v>
      </c>
      <c r="N42" s="528"/>
      <c r="O42" s="528"/>
      <c r="P42" s="528"/>
      <c r="Q42" s="528"/>
      <c r="R42" s="528"/>
      <c r="S42" s="528"/>
      <c r="T42" s="529"/>
      <c r="U42" s="527" t="s">
        <v>96</v>
      </c>
      <c r="V42" s="528"/>
      <c r="W42" s="528"/>
      <c r="X42" s="528"/>
      <c r="Y42" s="528"/>
      <c r="Z42" s="528"/>
      <c r="AA42" s="528"/>
      <c r="AB42" s="529"/>
      <c r="AC42" s="527" t="s">
        <v>284</v>
      </c>
      <c r="AD42" s="528"/>
      <c r="AE42" s="528"/>
      <c r="AF42" s="529"/>
    </row>
    <row r="43" spans="1:32" ht="15.75" customHeight="1">
      <c r="A43" s="565"/>
      <c r="B43" s="569"/>
      <c r="C43" s="570"/>
      <c r="D43" s="570"/>
      <c r="E43" s="570"/>
      <c r="F43" s="570"/>
      <c r="G43" s="570"/>
      <c r="H43" s="570"/>
      <c r="I43" s="570"/>
      <c r="J43" s="570"/>
      <c r="K43" s="570"/>
      <c r="L43" s="571"/>
      <c r="M43" s="542" t="s">
        <v>175</v>
      </c>
      <c r="N43" s="543"/>
      <c r="O43" s="542" t="s">
        <v>176</v>
      </c>
      <c r="P43" s="543"/>
      <c r="Q43" s="542" t="s">
        <v>198</v>
      </c>
      <c r="R43" s="543"/>
      <c r="S43" s="542" t="s">
        <v>199</v>
      </c>
      <c r="T43" s="543"/>
      <c r="U43" s="542" t="s">
        <v>175</v>
      </c>
      <c r="V43" s="543"/>
      <c r="W43" s="542" t="s">
        <v>176</v>
      </c>
      <c r="X43" s="543"/>
      <c r="Y43" s="542" t="s">
        <v>198</v>
      </c>
      <c r="Z43" s="543"/>
      <c r="AA43" s="542" t="s">
        <v>199</v>
      </c>
      <c r="AB43" s="543"/>
      <c r="AC43" s="530" t="s">
        <v>175</v>
      </c>
      <c r="AD43" s="530" t="s">
        <v>176</v>
      </c>
      <c r="AE43" s="530" t="s">
        <v>198</v>
      </c>
      <c r="AF43" s="530" t="s">
        <v>199</v>
      </c>
    </row>
    <row r="44" spans="1:32" ht="25.5" customHeight="1">
      <c r="A44" s="565"/>
      <c r="B44" s="569"/>
      <c r="C44" s="570"/>
      <c r="D44" s="570"/>
      <c r="E44" s="570"/>
      <c r="F44" s="570"/>
      <c r="G44" s="570"/>
      <c r="H44" s="570"/>
      <c r="I44" s="570"/>
      <c r="J44" s="570"/>
      <c r="K44" s="570"/>
      <c r="L44" s="571"/>
      <c r="M44" s="544"/>
      <c r="N44" s="545"/>
      <c r="O44" s="544"/>
      <c r="P44" s="545"/>
      <c r="Q44" s="544"/>
      <c r="R44" s="545"/>
      <c r="S44" s="544"/>
      <c r="T44" s="545"/>
      <c r="U44" s="544"/>
      <c r="V44" s="545"/>
      <c r="W44" s="544"/>
      <c r="X44" s="545"/>
      <c r="Y44" s="544"/>
      <c r="Z44" s="545"/>
      <c r="AA44" s="544"/>
      <c r="AB44" s="545"/>
      <c r="AC44" s="531"/>
      <c r="AD44" s="531"/>
      <c r="AE44" s="531"/>
      <c r="AF44" s="531"/>
    </row>
    <row r="45" spans="1:32" ht="12" customHeight="1">
      <c r="A45" s="57">
        <v>1</v>
      </c>
      <c r="B45" s="572">
        <v>2</v>
      </c>
      <c r="C45" s="572"/>
      <c r="D45" s="572"/>
      <c r="E45" s="572"/>
      <c r="F45" s="572"/>
      <c r="G45" s="572"/>
      <c r="H45" s="572"/>
      <c r="I45" s="572"/>
      <c r="J45" s="572"/>
      <c r="K45" s="572"/>
      <c r="L45" s="572"/>
      <c r="M45" s="540">
        <v>15</v>
      </c>
      <c r="N45" s="541"/>
      <c r="O45" s="540">
        <v>16</v>
      </c>
      <c r="P45" s="541"/>
      <c r="Q45" s="540">
        <v>17</v>
      </c>
      <c r="R45" s="541"/>
      <c r="S45" s="540">
        <v>18</v>
      </c>
      <c r="T45" s="541"/>
      <c r="U45" s="540">
        <v>19</v>
      </c>
      <c r="V45" s="541"/>
      <c r="W45" s="540">
        <v>20</v>
      </c>
      <c r="X45" s="541"/>
      <c r="Y45" s="540">
        <v>21</v>
      </c>
      <c r="Z45" s="541"/>
      <c r="AA45" s="540">
        <v>22</v>
      </c>
      <c r="AB45" s="541"/>
      <c r="AC45" s="103">
        <v>23</v>
      </c>
      <c r="AD45" s="103">
        <v>24</v>
      </c>
      <c r="AE45" s="103">
        <v>25</v>
      </c>
      <c r="AF45" s="103">
        <v>26</v>
      </c>
    </row>
    <row r="46" spans="1:32" ht="15" customHeight="1">
      <c r="A46" s="61"/>
      <c r="B46" s="573"/>
      <c r="C46" s="573"/>
      <c r="D46" s="573"/>
      <c r="E46" s="573"/>
      <c r="F46" s="573"/>
      <c r="G46" s="573"/>
      <c r="H46" s="573"/>
      <c r="I46" s="573"/>
      <c r="J46" s="573"/>
      <c r="K46" s="573"/>
      <c r="L46" s="573"/>
      <c r="M46" s="538"/>
      <c r="N46" s="539"/>
      <c r="O46" s="538"/>
      <c r="P46" s="539"/>
      <c r="Q46" s="536">
        <f t="shared" ref="Q46:Q51" si="3">O46-M46</f>
        <v>0</v>
      </c>
      <c r="R46" s="537"/>
      <c r="S46" s="532"/>
      <c r="T46" s="533"/>
      <c r="U46" s="538"/>
      <c r="V46" s="539"/>
      <c r="W46" s="538"/>
      <c r="X46" s="539"/>
      <c r="Y46" s="536">
        <f t="shared" ref="Y46:Y51" si="4">W46-U46</f>
        <v>0</v>
      </c>
      <c r="Z46" s="537"/>
      <c r="AA46" s="532"/>
      <c r="AB46" s="533"/>
      <c r="AC46" s="99">
        <f>M34+U34+AC34+M46+U46</f>
        <v>0</v>
      </c>
      <c r="AD46" s="99"/>
      <c r="AE46" s="99">
        <f>AD46-AC46</f>
        <v>0</v>
      </c>
      <c r="AF46" s="104"/>
    </row>
    <row r="47" spans="1:32" ht="15" customHeight="1">
      <c r="A47" s="61"/>
      <c r="B47" s="573"/>
      <c r="C47" s="573"/>
      <c r="D47" s="573"/>
      <c r="E47" s="573"/>
      <c r="F47" s="573"/>
      <c r="G47" s="573"/>
      <c r="H47" s="573"/>
      <c r="I47" s="573"/>
      <c r="J47" s="573"/>
      <c r="K47" s="573"/>
      <c r="L47" s="573"/>
      <c r="M47" s="538"/>
      <c r="N47" s="539"/>
      <c r="O47" s="538"/>
      <c r="P47" s="539"/>
      <c r="Q47" s="536">
        <f t="shared" si="3"/>
        <v>0</v>
      </c>
      <c r="R47" s="537"/>
      <c r="S47" s="532"/>
      <c r="T47" s="533"/>
      <c r="U47" s="538"/>
      <c r="V47" s="539"/>
      <c r="W47" s="538"/>
      <c r="X47" s="539"/>
      <c r="Y47" s="536">
        <f t="shared" si="4"/>
        <v>0</v>
      </c>
      <c r="Z47" s="537"/>
      <c r="AA47" s="532"/>
      <c r="AB47" s="533"/>
      <c r="AC47" s="99">
        <f>M35+U35+AC35+M47+U47</f>
        <v>0</v>
      </c>
      <c r="AD47" s="99">
        <f>O35+W35+AD35+O47+W47</f>
        <v>0</v>
      </c>
      <c r="AE47" s="99">
        <f>AD47-AC47</f>
        <v>0</v>
      </c>
      <c r="AF47" s="104"/>
    </row>
    <row r="48" spans="1:32" ht="15" customHeight="1">
      <c r="A48" s="61"/>
      <c r="B48" s="573"/>
      <c r="C48" s="573"/>
      <c r="D48" s="573"/>
      <c r="E48" s="573"/>
      <c r="F48" s="573"/>
      <c r="G48" s="573"/>
      <c r="H48" s="573"/>
      <c r="I48" s="573"/>
      <c r="J48" s="573"/>
      <c r="K48" s="573"/>
      <c r="L48" s="573"/>
      <c r="M48" s="538"/>
      <c r="N48" s="539"/>
      <c r="O48" s="538"/>
      <c r="P48" s="539"/>
      <c r="Q48" s="536">
        <f t="shared" si="3"/>
        <v>0</v>
      </c>
      <c r="R48" s="537"/>
      <c r="S48" s="532"/>
      <c r="T48" s="533"/>
      <c r="U48" s="538"/>
      <c r="V48" s="539"/>
      <c r="W48" s="538"/>
      <c r="X48" s="539"/>
      <c r="Y48" s="536">
        <f t="shared" si="4"/>
        <v>0</v>
      </c>
      <c r="Z48" s="537"/>
      <c r="AA48" s="532"/>
      <c r="AB48" s="533"/>
      <c r="AC48" s="99">
        <f>M36+U36+AC36+M48+U48</f>
        <v>0</v>
      </c>
      <c r="AD48" s="99">
        <f>O36+W36+AD36+O48+W48</f>
        <v>0</v>
      </c>
      <c r="AE48" s="99">
        <f>AD48-AC48</f>
        <v>0</v>
      </c>
      <c r="AF48" s="104"/>
    </row>
    <row r="49" spans="1:32" ht="15" customHeight="1">
      <c r="A49" s="61"/>
      <c r="B49" s="573"/>
      <c r="C49" s="573"/>
      <c r="D49" s="573"/>
      <c r="E49" s="573"/>
      <c r="F49" s="573"/>
      <c r="G49" s="573"/>
      <c r="H49" s="573"/>
      <c r="I49" s="573"/>
      <c r="J49" s="573"/>
      <c r="K49" s="573"/>
      <c r="L49" s="573"/>
      <c r="M49" s="538"/>
      <c r="N49" s="539"/>
      <c r="O49" s="538"/>
      <c r="P49" s="539"/>
      <c r="Q49" s="536">
        <f t="shared" si="3"/>
        <v>0</v>
      </c>
      <c r="R49" s="537"/>
      <c r="S49" s="532"/>
      <c r="T49" s="533"/>
      <c r="U49" s="538"/>
      <c r="V49" s="539"/>
      <c r="W49" s="538"/>
      <c r="X49" s="539"/>
      <c r="Y49" s="536">
        <f t="shared" si="4"/>
        <v>0</v>
      </c>
      <c r="Z49" s="537"/>
      <c r="AA49" s="532"/>
      <c r="AB49" s="533"/>
      <c r="AC49" s="99">
        <f>M37+U37+AC37+M49+U49</f>
        <v>0</v>
      </c>
      <c r="AD49" s="99">
        <f>O37+W37+AD37+O49+W49</f>
        <v>0</v>
      </c>
      <c r="AE49" s="99">
        <f>AD49-AC49</f>
        <v>0</v>
      </c>
      <c r="AF49" s="104"/>
    </row>
    <row r="50" spans="1:32" ht="15" customHeight="1">
      <c r="A50" s="61"/>
      <c r="B50" s="573"/>
      <c r="C50" s="573"/>
      <c r="D50" s="573"/>
      <c r="E50" s="573"/>
      <c r="F50" s="573"/>
      <c r="G50" s="573"/>
      <c r="H50" s="573"/>
      <c r="I50" s="573"/>
      <c r="J50" s="573"/>
      <c r="K50" s="573"/>
      <c r="L50" s="573"/>
      <c r="M50" s="538"/>
      <c r="N50" s="539"/>
      <c r="O50" s="538"/>
      <c r="P50" s="539"/>
      <c r="Q50" s="536">
        <f t="shared" si="3"/>
        <v>0</v>
      </c>
      <c r="R50" s="537"/>
      <c r="S50" s="532"/>
      <c r="T50" s="533"/>
      <c r="U50" s="538"/>
      <c r="V50" s="539"/>
      <c r="W50" s="538"/>
      <c r="X50" s="539"/>
      <c r="Y50" s="536">
        <f t="shared" si="4"/>
        <v>0</v>
      </c>
      <c r="Z50" s="537"/>
      <c r="AA50" s="532"/>
      <c r="AB50" s="533"/>
      <c r="AC50" s="99">
        <f>M38+U38+AC38+M50+U50</f>
        <v>0</v>
      </c>
      <c r="AD50" s="99">
        <f>O38+W38+AD38+O50+W50</f>
        <v>0</v>
      </c>
      <c r="AE50" s="99">
        <f>AD50-AC50</f>
        <v>0</v>
      </c>
      <c r="AF50" s="104"/>
    </row>
    <row r="51" spans="1:32" ht="18" customHeight="1">
      <c r="A51" s="561" t="s">
        <v>51</v>
      </c>
      <c r="B51" s="562"/>
      <c r="C51" s="562"/>
      <c r="D51" s="562"/>
      <c r="E51" s="562"/>
      <c r="F51" s="562"/>
      <c r="G51" s="562"/>
      <c r="H51" s="562"/>
      <c r="I51" s="562"/>
      <c r="J51" s="562"/>
      <c r="K51" s="562"/>
      <c r="L51" s="563"/>
      <c r="M51" s="536">
        <f>SUM(M46:M50)</f>
        <v>0</v>
      </c>
      <c r="N51" s="537"/>
      <c r="O51" s="536">
        <f>SUM(O46:O50)</f>
        <v>0</v>
      </c>
      <c r="P51" s="537"/>
      <c r="Q51" s="536">
        <f t="shared" si="3"/>
        <v>0</v>
      </c>
      <c r="R51" s="537"/>
      <c r="S51" s="532"/>
      <c r="T51" s="533"/>
      <c r="U51" s="536">
        <f>SUM(U46:U50)</f>
        <v>0</v>
      </c>
      <c r="V51" s="537"/>
      <c r="W51" s="536">
        <f>SUM(W46:W50)</f>
        <v>0</v>
      </c>
      <c r="X51" s="537"/>
      <c r="Y51" s="536">
        <f t="shared" si="4"/>
        <v>0</v>
      </c>
      <c r="Z51" s="537"/>
      <c r="AA51" s="532"/>
      <c r="AB51" s="533"/>
      <c r="AC51" s="99">
        <f>SUM(AC46:AC50)</f>
        <v>0</v>
      </c>
      <c r="AD51" s="99">
        <f>SUM(AD46:AD50)</f>
        <v>0</v>
      </c>
      <c r="AE51" s="99">
        <f>SUM(AE46:AE50)</f>
        <v>0</v>
      </c>
      <c r="AF51" s="104"/>
    </row>
    <row r="52" spans="1:32" ht="15" customHeight="1">
      <c r="A52" s="561" t="s">
        <v>52</v>
      </c>
      <c r="B52" s="562"/>
      <c r="C52" s="562"/>
      <c r="D52" s="562"/>
      <c r="E52" s="562"/>
      <c r="F52" s="562"/>
      <c r="G52" s="562"/>
      <c r="H52" s="562"/>
      <c r="I52" s="562"/>
      <c r="J52" s="562"/>
      <c r="K52" s="562"/>
      <c r="L52" s="563"/>
      <c r="M52" s="532"/>
      <c r="N52" s="533"/>
      <c r="O52" s="532"/>
      <c r="P52" s="533"/>
      <c r="Q52" s="532"/>
      <c r="R52" s="533"/>
      <c r="S52" s="534"/>
      <c r="T52" s="535"/>
      <c r="U52" s="532"/>
      <c r="V52" s="533"/>
      <c r="W52" s="532"/>
      <c r="X52" s="533"/>
      <c r="Y52" s="532"/>
      <c r="Z52" s="533"/>
      <c r="AA52" s="534"/>
      <c r="AB52" s="535"/>
      <c r="AC52" s="104"/>
      <c r="AD52" s="104"/>
      <c r="AE52" s="105"/>
      <c r="AF52" s="105"/>
    </row>
    <row r="53" spans="1:32" ht="5.25" customHeight="1">
      <c r="A53" s="106"/>
      <c r="B53" s="106"/>
      <c r="C53" s="106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 s="27" customFormat="1" ht="12.75" customHeight="1">
      <c r="A54" s="92"/>
      <c r="B54" s="92"/>
      <c r="C54" s="92" t="s">
        <v>292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</row>
    <row r="55" spans="1:32" s="50" customFormat="1" ht="13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08"/>
      <c r="L55" s="14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606" t="s">
        <v>170</v>
      </c>
      <c r="AE55" s="606"/>
      <c r="AF55" s="606"/>
    </row>
    <row r="56" spans="1:32" s="51" customFormat="1" ht="17.25" customHeight="1">
      <c r="A56" s="607" t="s">
        <v>153</v>
      </c>
      <c r="B56" s="507" t="s">
        <v>240</v>
      </c>
      <c r="C56" s="428"/>
      <c r="D56" s="484" t="s">
        <v>243</v>
      </c>
      <c r="E56" s="484"/>
      <c r="F56" s="484" t="s">
        <v>154</v>
      </c>
      <c r="G56" s="484"/>
      <c r="H56" s="484" t="s">
        <v>454</v>
      </c>
      <c r="I56" s="484"/>
      <c r="J56" s="484" t="s">
        <v>456</v>
      </c>
      <c r="K56" s="484"/>
      <c r="L56" s="645" t="s">
        <v>455</v>
      </c>
      <c r="M56" s="645"/>
      <c r="N56" s="645"/>
      <c r="O56" s="645"/>
      <c r="P56" s="645"/>
      <c r="Q56" s="645"/>
      <c r="R56" s="645"/>
      <c r="S56" s="645"/>
      <c r="T56" s="645"/>
      <c r="U56" s="645"/>
      <c r="V56" s="405" t="s">
        <v>241</v>
      </c>
      <c r="W56" s="405"/>
      <c r="X56" s="405"/>
      <c r="Y56" s="405"/>
      <c r="Z56" s="405"/>
      <c r="AA56" s="507" t="s">
        <v>242</v>
      </c>
      <c r="AB56" s="508"/>
      <c r="AC56" s="508"/>
      <c r="AD56" s="508"/>
      <c r="AE56" s="508"/>
      <c r="AF56" s="428"/>
    </row>
    <row r="57" spans="1:32" s="51" customFormat="1" ht="24.75" customHeight="1">
      <c r="A57" s="607"/>
      <c r="B57" s="604"/>
      <c r="C57" s="605"/>
      <c r="D57" s="484"/>
      <c r="E57" s="484"/>
      <c r="F57" s="484"/>
      <c r="G57" s="484"/>
      <c r="H57" s="484"/>
      <c r="I57" s="484"/>
      <c r="J57" s="484"/>
      <c r="K57" s="484"/>
      <c r="L57" s="484" t="s">
        <v>216</v>
      </c>
      <c r="M57" s="484"/>
      <c r="N57" s="405" t="s">
        <v>436</v>
      </c>
      <c r="O57" s="405"/>
      <c r="P57" s="484" t="s">
        <v>221</v>
      </c>
      <c r="Q57" s="484"/>
      <c r="R57" s="484"/>
      <c r="S57" s="484"/>
      <c r="T57" s="484"/>
      <c r="U57" s="484"/>
      <c r="V57" s="405"/>
      <c r="W57" s="405"/>
      <c r="X57" s="405"/>
      <c r="Y57" s="405"/>
      <c r="Z57" s="405"/>
      <c r="AA57" s="604"/>
      <c r="AB57" s="556"/>
      <c r="AC57" s="556"/>
      <c r="AD57" s="556"/>
      <c r="AE57" s="556"/>
      <c r="AF57" s="605"/>
    </row>
    <row r="58" spans="1:32" s="52" customFormat="1" ht="85.5" customHeight="1">
      <c r="A58" s="607"/>
      <c r="B58" s="509"/>
      <c r="C58" s="429"/>
      <c r="D58" s="484"/>
      <c r="E58" s="484"/>
      <c r="F58" s="484"/>
      <c r="G58" s="484"/>
      <c r="H58" s="484"/>
      <c r="I58" s="484"/>
      <c r="J58" s="484"/>
      <c r="K58" s="484"/>
      <c r="L58" s="484"/>
      <c r="M58" s="484"/>
      <c r="N58" s="405"/>
      <c r="O58" s="405"/>
      <c r="P58" s="484" t="s">
        <v>217</v>
      </c>
      <c r="Q58" s="484"/>
      <c r="R58" s="484" t="s">
        <v>218</v>
      </c>
      <c r="S58" s="484"/>
      <c r="T58" s="484" t="s">
        <v>219</v>
      </c>
      <c r="U58" s="484"/>
      <c r="V58" s="405"/>
      <c r="W58" s="405"/>
      <c r="X58" s="405"/>
      <c r="Y58" s="405"/>
      <c r="Z58" s="405"/>
      <c r="AA58" s="509"/>
      <c r="AB58" s="510"/>
      <c r="AC58" s="510"/>
      <c r="AD58" s="510"/>
      <c r="AE58" s="510"/>
      <c r="AF58" s="429"/>
    </row>
    <row r="59" spans="1:32" s="51" customFormat="1" ht="12" customHeight="1">
      <c r="A59" s="109">
        <v>1</v>
      </c>
      <c r="B59" s="485">
        <v>2</v>
      </c>
      <c r="C59" s="487"/>
      <c r="D59" s="484">
        <v>3</v>
      </c>
      <c r="E59" s="484"/>
      <c r="F59" s="484">
        <v>4</v>
      </c>
      <c r="G59" s="484"/>
      <c r="H59" s="484">
        <v>5</v>
      </c>
      <c r="I59" s="484"/>
      <c r="J59" s="484">
        <v>6</v>
      </c>
      <c r="K59" s="484"/>
      <c r="L59" s="485">
        <v>7</v>
      </c>
      <c r="M59" s="487"/>
      <c r="N59" s="485">
        <v>8</v>
      </c>
      <c r="O59" s="487"/>
      <c r="P59" s="484">
        <v>9</v>
      </c>
      <c r="Q59" s="484"/>
      <c r="R59" s="607">
        <v>10</v>
      </c>
      <c r="S59" s="607"/>
      <c r="T59" s="484">
        <v>11</v>
      </c>
      <c r="U59" s="484"/>
      <c r="V59" s="485">
        <v>12</v>
      </c>
      <c r="W59" s="486"/>
      <c r="X59" s="486"/>
      <c r="Y59" s="486"/>
      <c r="Z59" s="487"/>
      <c r="AA59" s="484">
        <v>13</v>
      </c>
      <c r="AB59" s="484"/>
      <c r="AC59" s="484"/>
      <c r="AD59" s="484"/>
      <c r="AE59" s="484"/>
      <c r="AF59" s="484"/>
    </row>
    <row r="60" spans="1:32" s="51" customFormat="1" ht="20.100000000000001" customHeight="1">
      <c r="A60" s="110"/>
      <c r="B60" s="574"/>
      <c r="C60" s="575"/>
      <c r="D60" s="548"/>
      <c r="E60" s="548"/>
      <c r="F60" s="559"/>
      <c r="G60" s="559"/>
      <c r="H60" s="559"/>
      <c r="I60" s="559"/>
      <c r="J60" s="559"/>
      <c r="K60" s="559"/>
      <c r="L60" s="559"/>
      <c r="M60" s="559"/>
      <c r="N60" s="536">
        <f>SUM(P60,R60,T60)</f>
        <v>0</v>
      </c>
      <c r="O60" s="537"/>
      <c r="P60" s="559"/>
      <c r="Q60" s="559"/>
      <c r="R60" s="559"/>
      <c r="S60" s="559"/>
      <c r="T60" s="559"/>
      <c r="U60" s="559"/>
      <c r="V60" s="612"/>
      <c r="W60" s="613"/>
      <c r="X60" s="613"/>
      <c r="Y60" s="613"/>
      <c r="Z60" s="614"/>
      <c r="AA60" s="557"/>
      <c r="AB60" s="557"/>
      <c r="AC60" s="557"/>
      <c r="AD60" s="557"/>
      <c r="AE60" s="557"/>
      <c r="AF60" s="557"/>
    </row>
    <row r="61" spans="1:32" s="51" customFormat="1" ht="20.100000000000001" customHeight="1">
      <c r="A61" s="110"/>
      <c r="B61" s="574"/>
      <c r="C61" s="575"/>
      <c r="D61" s="548"/>
      <c r="E61" s="548"/>
      <c r="F61" s="559"/>
      <c r="G61" s="559"/>
      <c r="H61" s="559"/>
      <c r="I61" s="559"/>
      <c r="J61" s="559"/>
      <c r="K61" s="559"/>
      <c r="L61" s="559"/>
      <c r="M61" s="559"/>
      <c r="N61" s="536">
        <f>SUM(P61,R61,T61)</f>
        <v>0</v>
      </c>
      <c r="O61" s="537"/>
      <c r="P61" s="559"/>
      <c r="Q61" s="559"/>
      <c r="R61" s="559"/>
      <c r="S61" s="559"/>
      <c r="T61" s="559"/>
      <c r="U61" s="559"/>
      <c r="V61" s="612"/>
      <c r="W61" s="613"/>
      <c r="X61" s="613"/>
      <c r="Y61" s="613"/>
      <c r="Z61" s="614"/>
      <c r="AA61" s="557"/>
      <c r="AB61" s="557"/>
      <c r="AC61" s="557"/>
      <c r="AD61" s="557"/>
      <c r="AE61" s="557"/>
      <c r="AF61" s="557"/>
    </row>
    <row r="62" spans="1:32" s="51" customFormat="1" ht="20.100000000000001" customHeight="1">
      <c r="A62" s="110"/>
      <c r="B62" s="574"/>
      <c r="C62" s="575"/>
      <c r="D62" s="548"/>
      <c r="E62" s="548"/>
      <c r="F62" s="559"/>
      <c r="G62" s="559"/>
      <c r="H62" s="559"/>
      <c r="I62" s="559"/>
      <c r="J62" s="559"/>
      <c r="K62" s="559"/>
      <c r="L62" s="559"/>
      <c r="M62" s="559"/>
      <c r="N62" s="536">
        <f>SUM(P62,R62,T62)</f>
        <v>0</v>
      </c>
      <c r="O62" s="537"/>
      <c r="P62" s="559"/>
      <c r="Q62" s="559"/>
      <c r="R62" s="559"/>
      <c r="S62" s="559"/>
      <c r="T62" s="559"/>
      <c r="U62" s="559"/>
      <c r="V62" s="612"/>
      <c r="W62" s="613"/>
      <c r="X62" s="613"/>
      <c r="Y62" s="613"/>
      <c r="Z62" s="614"/>
      <c r="AA62" s="557"/>
      <c r="AB62" s="557"/>
      <c r="AC62" s="557"/>
      <c r="AD62" s="557"/>
      <c r="AE62" s="557"/>
      <c r="AF62" s="557"/>
    </row>
    <row r="63" spans="1:32" s="51" customFormat="1" ht="20.100000000000001" customHeight="1">
      <c r="A63" s="110"/>
      <c r="B63" s="574"/>
      <c r="C63" s="575"/>
      <c r="D63" s="548"/>
      <c r="E63" s="548"/>
      <c r="F63" s="559"/>
      <c r="G63" s="559"/>
      <c r="H63" s="559"/>
      <c r="I63" s="559"/>
      <c r="J63" s="559"/>
      <c r="K63" s="559"/>
      <c r="L63" s="559"/>
      <c r="M63" s="559"/>
      <c r="N63" s="536">
        <f>SUM(P63,R63,T63)</f>
        <v>0</v>
      </c>
      <c r="O63" s="537"/>
      <c r="P63" s="559"/>
      <c r="Q63" s="559"/>
      <c r="R63" s="559"/>
      <c r="S63" s="559"/>
      <c r="T63" s="559"/>
      <c r="U63" s="559"/>
      <c r="V63" s="612"/>
      <c r="W63" s="613"/>
      <c r="X63" s="613"/>
      <c r="Y63" s="613"/>
      <c r="Z63" s="614"/>
      <c r="AA63" s="557"/>
      <c r="AB63" s="557"/>
      <c r="AC63" s="557"/>
      <c r="AD63" s="557"/>
      <c r="AE63" s="557"/>
      <c r="AF63" s="557"/>
    </row>
    <row r="64" spans="1:32" s="51" customFormat="1" ht="20.100000000000001" customHeight="1">
      <c r="A64" s="110"/>
      <c r="B64" s="574"/>
      <c r="C64" s="575"/>
      <c r="D64" s="548"/>
      <c r="E64" s="548"/>
      <c r="F64" s="559"/>
      <c r="G64" s="559"/>
      <c r="H64" s="559"/>
      <c r="I64" s="559"/>
      <c r="J64" s="559"/>
      <c r="K64" s="559"/>
      <c r="L64" s="559"/>
      <c r="M64" s="559"/>
      <c r="N64" s="536">
        <f>SUM(P64,R64,T64)</f>
        <v>0</v>
      </c>
      <c r="O64" s="537"/>
      <c r="P64" s="559"/>
      <c r="Q64" s="559"/>
      <c r="R64" s="559"/>
      <c r="S64" s="559"/>
      <c r="T64" s="559"/>
      <c r="U64" s="559"/>
      <c r="V64" s="612"/>
      <c r="W64" s="613"/>
      <c r="X64" s="613"/>
      <c r="Y64" s="613"/>
      <c r="Z64" s="614"/>
      <c r="AA64" s="557"/>
      <c r="AB64" s="557"/>
      <c r="AC64" s="557"/>
      <c r="AD64" s="557"/>
      <c r="AE64" s="557"/>
      <c r="AF64" s="557"/>
    </row>
    <row r="65" spans="1:32" s="51" customFormat="1" ht="21" customHeight="1">
      <c r="A65" s="609" t="s">
        <v>51</v>
      </c>
      <c r="B65" s="610"/>
      <c r="C65" s="610"/>
      <c r="D65" s="610"/>
      <c r="E65" s="611"/>
      <c r="F65" s="608">
        <f>SUM(F60:G64)</f>
        <v>0</v>
      </c>
      <c r="G65" s="608"/>
      <c r="H65" s="608">
        <f>SUM(H60:I64)</f>
        <v>0</v>
      </c>
      <c r="I65" s="608"/>
      <c r="J65" s="608">
        <f>SUM(J60:K64)</f>
        <v>0</v>
      </c>
      <c r="K65" s="608"/>
      <c r="L65" s="608">
        <f>SUM(L60:M64)</f>
        <v>0</v>
      </c>
      <c r="M65" s="608"/>
      <c r="N65" s="608">
        <f>SUM(N60:O64)</f>
        <v>0</v>
      </c>
      <c r="O65" s="608"/>
      <c r="P65" s="608">
        <f>SUM(P60:Q64)</f>
        <v>0</v>
      </c>
      <c r="Q65" s="608"/>
      <c r="R65" s="608">
        <f>SUM(R60:S64)</f>
        <v>0</v>
      </c>
      <c r="S65" s="608"/>
      <c r="T65" s="608">
        <f>SUM(T60:U64)</f>
        <v>0</v>
      </c>
      <c r="U65" s="608"/>
      <c r="V65" s="612"/>
      <c r="W65" s="613"/>
      <c r="X65" s="613"/>
      <c r="Y65" s="613"/>
      <c r="Z65" s="614"/>
      <c r="AA65" s="557"/>
      <c r="AB65" s="557"/>
      <c r="AC65" s="557"/>
      <c r="AD65" s="557"/>
      <c r="AE65" s="557"/>
      <c r="AF65" s="557"/>
    </row>
    <row r="66" spans="1:32" s="51" customFormat="1" ht="7.5" customHeight="1">
      <c r="A66" s="119"/>
      <c r="B66" s="119"/>
      <c r="C66" s="119"/>
      <c r="D66" s="119"/>
      <c r="E66" s="119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0"/>
      <c r="W66" s="120"/>
      <c r="X66" s="120"/>
      <c r="Y66" s="120"/>
      <c r="Z66" s="120"/>
      <c r="AA66" s="96"/>
      <c r="AB66" s="96"/>
      <c r="AC66" s="96"/>
      <c r="AD66" s="96"/>
      <c r="AE66" s="96"/>
      <c r="AF66" s="96"/>
    </row>
    <row r="67" spans="1:32" s="51" customFormat="1" ht="19.5" customHeight="1">
      <c r="A67" s="19"/>
      <c r="B67" s="558" t="s">
        <v>293</v>
      </c>
      <c r="C67" s="558"/>
      <c r="D67" s="558"/>
      <c r="E67" s="558"/>
      <c r="F67" s="558"/>
      <c r="G67" s="558"/>
      <c r="H67" s="558"/>
      <c r="I67" s="558"/>
      <c r="J67" s="558"/>
      <c r="K67" s="558"/>
      <c r="L67" s="558"/>
      <c r="M67" s="558"/>
      <c r="N67" s="558"/>
      <c r="O67" s="558"/>
      <c r="P67" s="558"/>
      <c r="Q67" s="558"/>
      <c r="R67" s="558"/>
      <c r="S67" s="558"/>
      <c r="T67" s="558"/>
      <c r="U67" s="558"/>
      <c r="V67" s="558"/>
      <c r="W67" s="558"/>
      <c r="X67" s="558"/>
      <c r="Y67" s="558"/>
      <c r="Z67" s="558"/>
      <c r="AA67" s="558"/>
      <c r="AB67" s="558"/>
      <c r="AC67" s="558"/>
      <c r="AD67" s="558"/>
      <c r="AE67" s="558"/>
      <c r="AF67" s="96"/>
    </row>
    <row r="68" spans="1:32" s="51" customFormat="1" ht="24.95" customHeight="1">
      <c r="A68" s="592" t="s">
        <v>47</v>
      </c>
      <c r="B68" s="407" t="s">
        <v>203</v>
      </c>
      <c r="C68" s="407"/>
      <c r="D68" s="407"/>
      <c r="E68" s="407"/>
      <c r="F68" s="407"/>
      <c r="G68" s="407"/>
      <c r="H68" s="407"/>
      <c r="I68" s="407"/>
      <c r="J68" s="407"/>
      <c r="K68" s="595" t="s">
        <v>265</v>
      </c>
      <c r="L68" s="595"/>
      <c r="M68" s="595"/>
      <c r="N68" s="596" t="s">
        <v>266</v>
      </c>
      <c r="O68" s="597"/>
      <c r="P68" s="598"/>
      <c r="Q68" s="560" t="s">
        <v>267</v>
      </c>
      <c r="R68" s="560"/>
      <c r="S68" s="560"/>
      <c r="T68" s="407" t="s">
        <v>268</v>
      </c>
      <c r="U68" s="407"/>
      <c r="V68" s="407"/>
      <c r="W68" s="556"/>
      <c r="X68" s="556"/>
      <c r="Y68" s="556"/>
      <c r="Z68" s="556"/>
      <c r="AA68" s="556"/>
      <c r="AB68" s="556"/>
      <c r="AC68" s="556"/>
      <c r="AD68" s="556"/>
      <c r="AE68" s="65"/>
      <c r="AF68" s="96"/>
    </row>
    <row r="69" spans="1:32" s="51" customFormat="1" ht="21.75" customHeight="1">
      <c r="A69" s="593"/>
      <c r="B69" s="407"/>
      <c r="C69" s="407"/>
      <c r="D69" s="407"/>
      <c r="E69" s="407"/>
      <c r="F69" s="407"/>
      <c r="G69" s="407"/>
      <c r="H69" s="407"/>
      <c r="I69" s="407"/>
      <c r="J69" s="407"/>
      <c r="K69" s="595"/>
      <c r="L69" s="595"/>
      <c r="M69" s="595"/>
      <c r="N69" s="599"/>
      <c r="O69" s="576"/>
      <c r="P69" s="600"/>
      <c r="Q69" s="560"/>
      <c r="R69" s="560"/>
      <c r="S69" s="560"/>
      <c r="T69" s="407"/>
      <c r="U69" s="407"/>
      <c r="V69" s="407"/>
      <c r="W69" s="576"/>
      <c r="X69" s="576"/>
      <c r="Y69" s="576"/>
      <c r="Z69" s="576"/>
      <c r="AA69" s="576"/>
      <c r="AB69" s="576"/>
      <c r="AC69" s="576"/>
      <c r="AD69" s="576"/>
      <c r="AE69" s="65"/>
      <c r="AF69" s="96"/>
    </row>
    <row r="70" spans="1:32" s="51" customFormat="1" ht="44.25" customHeight="1">
      <c r="A70" s="594"/>
      <c r="B70" s="407"/>
      <c r="C70" s="407"/>
      <c r="D70" s="407"/>
      <c r="E70" s="407"/>
      <c r="F70" s="407"/>
      <c r="G70" s="407"/>
      <c r="H70" s="407"/>
      <c r="I70" s="407"/>
      <c r="J70" s="407"/>
      <c r="K70" s="595"/>
      <c r="L70" s="595"/>
      <c r="M70" s="595"/>
      <c r="N70" s="601"/>
      <c r="O70" s="602"/>
      <c r="P70" s="603"/>
      <c r="Q70" s="560"/>
      <c r="R70" s="560"/>
      <c r="S70" s="560"/>
      <c r="T70" s="407"/>
      <c r="U70" s="407"/>
      <c r="V70" s="407"/>
      <c r="W70" s="576"/>
      <c r="X70" s="576"/>
      <c r="Y70" s="576"/>
      <c r="Z70" s="576"/>
      <c r="AA70" s="576"/>
      <c r="AB70" s="576"/>
      <c r="AC70" s="576"/>
      <c r="AD70" s="576"/>
      <c r="AE70" s="65"/>
      <c r="AF70" s="96"/>
    </row>
    <row r="71" spans="1:32" s="51" customFormat="1" ht="12.75" customHeight="1">
      <c r="A71" s="84">
        <v>1</v>
      </c>
      <c r="B71" s="591">
        <v>2</v>
      </c>
      <c r="C71" s="591"/>
      <c r="D71" s="591"/>
      <c r="E71" s="591"/>
      <c r="F71" s="591"/>
      <c r="G71" s="591"/>
      <c r="H71" s="591"/>
      <c r="I71" s="591"/>
      <c r="J71" s="591"/>
      <c r="K71" s="590">
        <v>3</v>
      </c>
      <c r="L71" s="590"/>
      <c r="M71" s="590"/>
      <c r="N71" s="590">
        <v>4</v>
      </c>
      <c r="O71" s="590"/>
      <c r="P71" s="590"/>
      <c r="Q71" s="590">
        <v>5</v>
      </c>
      <c r="R71" s="590"/>
      <c r="S71" s="590"/>
      <c r="T71" s="590">
        <v>6</v>
      </c>
      <c r="U71" s="590"/>
      <c r="V71" s="590"/>
      <c r="W71" s="578"/>
      <c r="X71" s="578"/>
      <c r="Y71" s="578"/>
      <c r="Z71" s="578"/>
      <c r="AA71" s="578"/>
      <c r="AB71" s="578"/>
      <c r="AC71" s="578"/>
      <c r="AD71" s="578"/>
      <c r="AE71" s="65"/>
      <c r="AF71" s="96"/>
    </row>
    <row r="72" spans="1:32" s="51" customFormat="1" ht="25.5" customHeight="1">
      <c r="A72" s="72"/>
      <c r="B72" s="512" t="s">
        <v>285</v>
      </c>
      <c r="C72" s="512"/>
      <c r="D72" s="512"/>
      <c r="E72" s="512"/>
      <c r="F72" s="512"/>
      <c r="G72" s="512"/>
      <c r="H72" s="512"/>
      <c r="I72" s="512"/>
      <c r="J72" s="512"/>
      <c r="K72" s="581"/>
      <c r="L72" s="581"/>
      <c r="M72" s="581"/>
      <c r="N72" s="581"/>
      <c r="O72" s="581"/>
      <c r="P72" s="581"/>
      <c r="Q72" s="581"/>
      <c r="R72" s="581"/>
      <c r="S72" s="581"/>
      <c r="T72" s="581"/>
      <c r="U72" s="581"/>
      <c r="V72" s="581"/>
      <c r="W72" s="577"/>
      <c r="X72" s="577"/>
      <c r="Y72" s="577"/>
      <c r="Z72" s="577"/>
      <c r="AA72" s="577"/>
      <c r="AB72" s="577"/>
      <c r="AC72" s="577"/>
      <c r="AD72" s="577"/>
      <c r="AE72" s="65"/>
      <c r="AF72" s="96"/>
    </row>
    <row r="73" spans="1:32" s="51" customFormat="1" ht="19.5" customHeight="1">
      <c r="A73" s="72"/>
      <c r="B73" s="586" t="s">
        <v>286</v>
      </c>
      <c r="C73" s="586"/>
      <c r="D73" s="586"/>
      <c r="E73" s="586"/>
      <c r="F73" s="586"/>
      <c r="G73" s="586"/>
      <c r="H73" s="586"/>
      <c r="I73" s="586"/>
      <c r="J73" s="586"/>
      <c r="K73" s="581"/>
      <c r="L73" s="581"/>
      <c r="M73" s="581"/>
      <c r="N73" s="581"/>
      <c r="O73" s="581"/>
      <c r="P73" s="581"/>
      <c r="Q73" s="581"/>
      <c r="R73" s="581"/>
      <c r="S73" s="581"/>
      <c r="T73" s="581"/>
      <c r="U73" s="581"/>
      <c r="V73" s="581"/>
      <c r="W73" s="577"/>
      <c r="X73" s="577"/>
      <c r="Y73" s="577"/>
      <c r="Z73" s="577"/>
      <c r="AA73" s="577"/>
      <c r="AB73" s="577"/>
      <c r="AC73" s="577"/>
      <c r="AD73" s="577"/>
      <c r="AE73" s="65"/>
      <c r="AF73" s="96"/>
    </row>
    <row r="74" spans="1:32" s="51" customFormat="1" ht="19.5" customHeight="1">
      <c r="A74" s="72"/>
      <c r="B74" s="586" t="s">
        <v>287</v>
      </c>
      <c r="C74" s="586"/>
      <c r="D74" s="586"/>
      <c r="E74" s="586"/>
      <c r="F74" s="586"/>
      <c r="G74" s="586"/>
      <c r="H74" s="586"/>
      <c r="I74" s="586"/>
      <c r="J74" s="586"/>
      <c r="K74" s="581"/>
      <c r="L74" s="581"/>
      <c r="M74" s="581"/>
      <c r="N74" s="581"/>
      <c r="O74" s="581"/>
      <c r="P74" s="581"/>
      <c r="Q74" s="581"/>
      <c r="R74" s="581"/>
      <c r="S74" s="581"/>
      <c r="T74" s="581"/>
      <c r="U74" s="581"/>
      <c r="V74" s="581"/>
      <c r="W74" s="577"/>
      <c r="X74" s="577"/>
      <c r="Y74" s="577"/>
      <c r="Z74" s="577"/>
      <c r="AA74" s="577"/>
      <c r="AB74" s="577"/>
      <c r="AC74" s="577"/>
      <c r="AD74" s="577"/>
      <c r="AE74" s="65"/>
      <c r="AF74" s="96"/>
    </row>
    <row r="75" spans="1:32" s="51" customFormat="1" ht="23.25" customHeight="1">
      <c r="A75" s="72"/>
      <c r="B75" s="587" t="s">
        <v>288</v>
      </c>
      <c r="C75" s="588"/>
      <c r="D75" s="588"/>
      <c r="E75" s="588"/>
      <c r="F75" s="588"/>
      <c r="G75" s="588"/>
      <c r="H75" s="588"/>
      <c r="I75" s="588"/>
      <c r="J75" s="589"/>
      <c r="K75" s="581"/>
      <c r="L75" s="581"/>
      <c r="M75" s="581"/>
      <c r="N75" s="581"/>
      <c r="O75" s="581"/>
      <c r="P75" s="581"/>
      <c r="Q75" s="581"/>
      <c r="R75" s="581"/>
      <c r="S75" s="581"/>
      <c r="T75" s="581"/>
      <c r="U75" s="581"/>
      <c r="V75" s="581"/>
      <c r="W75" s="577"/>
      <c r="X75" s="577"/>
      <c r="Y75" s="577"/>
      <c r="Z75" s="577"/>
      <c r="AA75" s="577"/>
      <c r="AB75" s="577"/>
      <c r="AC75" s="577"/>
      <c r="AD75" s="577"/>
      <c r="AE75" s="65"/>
      <c r="AF75" s="96"/>
    </row>
    <row r="76" spans="1:32" s="51" customFormat="1" ht="18" customHeight="1">
      <c r="A76" s="72"/>
      <c r="B76" s="586" t="s">
        <v>286</v>
      </c>
      <c r="C76" s="586"/>
      <c r="D76" s="586"/>
      <c r="E76" s="586"/>
      <c r="F76" s="586"/>
      <c r="G76" s="586"/>
      <c r="H76" s="586"/>
      <c r="I76" s="586"/>
      <c r="J76" s="586"/>
      <c r="K76" s="581"/>
      <c r="L76" s="581"/>
      <c r="M76" s="581"/>
      <c r="N76" s="581"/>
      <c r="O76" s="581"/>
      <c r="P76" s="581"/>
      <c r="Q76" s="581"/>
      <c r="R76" s="581"/>
      <c r="S76" s="581"/>
      <c r="T76" s="581"/>
      <c r="U76" s="581"/>
      <c r="V76" s="581"/>
      <c r="W76" s="577"/>
      <c r="X76" s="577"/>
      <c r="Y76" s="577"/>
      <c r="Z76" s="577"/>
      <c r="AA76" s="577"/>
      <c r="AB76" s="577"/>
      <c r="AC76" s="577"/>
      <c r="AD76" s="577"/>
      <c r="AE76" s="65"/>
      <c r="AF76" s="96"/>
    </row>
    <row r="77" spans="1:32" s="51" customFormat="1" ht="24.95" customHeight="1">
      <c r="A77" s="116"/>
      <c r="B77" s="586" t="s">
        <v>287</v>
      </c>
      <c r="C77" s="586"/>
      <c r="D77" s="586"/>
      <c r="E77" s="586"/>
      <c r="F77" s="586"/>
      <c r="G77" s="586"/>
      <c r="H77" s="586"/>
      <c r="I77" s="586"/>
      <c r="J77" s="586"/>
      <c r="K77" s="581"/>
      <c r="L77" s="581"/>
      <c r="M77" s="581"/>
      <c r="N77" s="581"/>
      <c r="O77" s="581"/>
      <c r="P77" s="581"/>
      <c r="Q77" s="581"/>
      <c r="R77" s="581"/>
      <c r="S77" s="581"/>
      <c r="T77" s="581"/>
      <c r="U77" s="581"/>
      <c r="V77" s="581"/>
      <c r="W77" s="577"/>
      <c r="X77" s="577"/>
      <c r="Y77" s="577"/>
      <c r="Z77" s="577"/>
      <c r="AA77" s="577"/>
      <c r="AB77" s="577"/>
      <c r="AC77" s="577"/>
      <c r="AD77" s="577"/>
      <c r="AE77" s="65"/>
      <c r="AF77" s="96"/>
    </row>
    <row r="78" spans="1:32" s="51" customFormat="1" ht="23.25" customHeight="1">
      <c r="A78" s="116"/>
      <c r="B78" s="587" t="s">
        <v>289</v>
      </c>
      <c r="C78" s="588"/>
      <c r="D78" s="588"/>
      <c r="E78" s="588"/>
      <c r="F78" s="588"/>
      <c r="G78" s="588"/>
      <c r="H78" s="588"/>
      <c r="I78" s="588"/>
      <c r="J78" s="589"/>
      <c r="K78" s="581"/>
      <c r="L78" s="581"/>
      <c r="M78" s="581"/>
      <c r="N78" s="581"/>
      <c r="O78" s="581"/>
      <c r="P78" s="581"/>
      <c r="Q78" s="581"/>
      <c r="R78" s="581"/>
      <c r="S78" s="581"/>
      <c r="T78" s="581"/>
      <c r="U78" s="581"/>
      <c r="V78" s="581"/>
      <c r="W78" s="577"/>
      <c r="X78" s="577"/>
      <c r="Y78" s="577"/>
      <c r="Z78" s="577"/>
      <c r="AA78" s="577"/>
      <c r="AB78" s="577"/>
      <c r="AC78" s="577"/>
      <c r="AD78" s="577"/>
      <c r="AE78" s="65"/>
      <c r="AF78" s="96"/>
    </row>
    <row r="79" spans="1:32" s="51" customFormat="1" ht="17.25" customHeight="1">
      <c r="A79" s="116"/>
      <c r="B79" s="586" t="s">
        <v>286</v>
      </c>
      <c r="C79" s="586"/>
      <c r="D79" s="586"/>
      <c r="E79" s="586"/>
      <c r="F79" s="586"/>
      <c r="G79" s="586"/>
      <c r="H79" s="586"/>
      <c r="I79" s="586"/>
      <c r="J79" s="586"/>
      <c r="K79" s="581"/>
      <c r="L79" s="581"/>
      <c r="M79" s="581"/>
      <c r="N79" s="581"/>
      <c r="O79" s="581"/>
      <c r="P79" s="581"/>
      <c r="Q79" s="581"/>
      <c r="R79" s="581"/>
      <c r="S79" s="581"/>
      <c r="T79" s="581"/>
      <c r="U79" s="581"/>
      <c r="V79" s="581"/>
      <c r="W79" s="577"/>
      <c r="X79" s="577"/>
      <c r="Y79" s="577"/>
      <c r="Z79" s="577"/>
      <c r="AA79" s="577"/>
      <c r="AB79" s="577"/>
      <c r="AC79" s="577"/>
      <c r="AD79" s="577"/>
      <c r="AE79" s="65"/>
      <c r="AF79" s="96"/>
    </row>
    <row r="80" spans="1:32" ht="18" customHeight="1">
      <c r="A80" s="116"/>
      <c r="B80" s="586" t="s">
        <v>287</v>
      </c>
      <c r="C80" s="586"/>
      <c r="D80" s="586"/>
      <c r="E80" s="586"/>
      <c r="F80" s="586"/>
      <c r="G80" s="586"/>
      <c r="H80" s="586"/>
      <c r="I80" s="586"/>
      <c r="J80" s="586"/>
      <c r="K80" s="581"/>
      <c r="L80" s="581"/>
      <c r="M80" s="581"/>
      <c r="N80" s="581"/>
      <c r="O80" s="581"/>
      <c r="P80" s="581"/>
      <c r="Q80" s="581"/>
      <c r="R80" s="581"/>
      <c r="S80" s="581"/>
      <c r="T80" s="581"/>
      <c r="U80" s="581"/>
      <c r="V80" s="581"/>
      <c r="W80" s="577"/>
      <c r="X80" s="577"/>
      <c r="Y80" s="577"/>
      <c r="Z80" s="577"/>
      <c r="AA80" s="577"/>
      <c r="AB80" s="577"/>
      <c r="AC80" s="577"/>
      <c r="AD80" s="577"/>
      <c r="AE80" s="65"/>
      <c r="AF80" s="14"/>
    </row>
    <row r="81" spans="1:32" ht="23.25" customHeight="1">
      <c r="A81" s="583" t="s">
        <v>51</v>
      </c>
      <c r="B81" s="583"/>
      <c r="C81" s="583"/>
      <c r="D81" s="583"/>
      <c r="E81" s="583"/>
      <c r="F81" s="583"/>
      <c r="G81" s="583"/>
      <c r="H81" s="583"/>
      <c r="I81" s="583"/>
      <c r="J81" s="583"/>
      <c r="K81" s="581"/>
      <c r="L81" s="581"/>
      <c r="M81" s="581"/>
      <c r="N81" s="581"/>
      <c r="O81" s="581"/>
      <c r="P81" s="581"/>
      <c r="Q81" s="581"/>
      <c r="R81" s="581"/>
      <c r="S81" s="581"/>
      <c r="T81" s="581"/>
      <c r="U81" s="581"/>
      <c r="V81" s="581"/>
      <c r="W81" s="577"/>
      <c r="X81" s="577"/>
      <c r="Y81" s="577"/>
      <c r="Z81" s="577"/>
      <c r="AA81" s="577"/>
      <c r="AB81" s="577"/>
      <c r="AC81" s="577"/>
      <c r="AD81" s="577"/>
      <c r="AE81" s="65"/>
      <c r="AF81" s="14"/>
    </row>
    <row r="82" spans="1:32" s="3" customFormat="1" ht="33.75" customHeight="1">
      <c r="A82" s="111"/>
      <c r="B82" s="584" t="s">
        <v>263</v>
      </c>
      <c r="C82" s="585"/>
      <c r="D82" s="585"/>
      <c r="E82" s="585"/>
      <c r="F82" s="585"/>
      <c r="G82" s="118"/>
      <c r="H82" s="118"/>
      <c r="I82" s="118"/>
      <c r="J82" s="118"/>
      <c r="K82" s="118"/>
      <c r="L82" s="457" t="s">
        <v>264</v>
      </c>
      <c r="M82" s="457"/>
      <c r="N82" s="457"/>
      <c r="O82" s="457"/>
      <c r="P82" s="457"/>
      <c r="Q82" s="115"/>
      <c r="R82" s="115"/>
      <c r="S82" s="115"/>
      <c r="T82" s="115"/>
      <c r="U82" s="115"/>
      <c r="V82" s="579" t="s">
        <v>467</v>
      </c>
      <c r="W82" s="580"/>
      <c r="X82" s="580"/>
      <c r="Y82" s="580"/>
      <c r="Z82" s="580"/>
      <c r="AA82" s="23"/>
      <c r="AB82" s="111"/>
      <c r="AC82" s="111"/>
      <c r="AD82" s="111"/>
      <c r="AE82" s="111"/>
      <c r="AF82" s="111"/>
    </row>
    <row r="83" spans="1:32" s="23" customFormat="1" ht="16.5" customHeight="1">
      <c r="A83" s="112"/>
      <c r="B83" s="122"/>
      <c r="C83" s="123" t="s">
        <v>69</v>
      </c>
      <c r="D83" s="3"/>
      <c r="E83" s="124"/>
      <c r="F83" s="124"/>
      <c r="G83" s="124"/>
      <c r="H83" s="124"/>
      <c r="I83" s="124"/>
      <c r="J83" s="124"/>
      <c r="K83" s="124"/>
      <c r="L83" s="3"/>
      <c r="M83" s="122"/>
      <c r="N83" s="125" t="s">
        <v>70</v>
      </c>
      <c r="O83" s="126"/>
      <c r="P83" s="123"/>
      <c r="Q83" s="127"/>
      <c r="R83" s="127"/>
      <c r="S83" s="127"/>
      <c r="T83" s="123"/>
      <c r="U83" s="123"/>
      <c r="V83" s="582" t="s">
        <v>97</v>
      </c>
      <c r="W83" s="582"/>
      <c r="X83" s="582"/>
      <c r="Y83" s="582"/>
      <c r="Z83" s="582"/>
      <c r="AA83" s="3"/>
      <c r="AB83" s="112"/>
      <c r="AC83" s="112"/>
      <c r="AD83" s="112"/>
      <c r="AE83" s="112"/>
      <c r="AF83" s="112"/>
    </row>
    <row r="84" spans="1:32" s="3" customFormat="1">
      <c r="A84" s="111"/>
      <c r="B84" s="111"/>
      <c r="C84" s="111"/>
      <c r="D84" s="111"/>
      <c r="E84" s="111"/>
      <c r="F84" s="71"/>
      <c r="G84" s="71"/>
      <c r="H84" s="71"/>
      <c r="I84" s="71"/>
      <c r="J84" s="71"/>
      <c r="K84" s="71"/>
      <c r="L84" s="71"/>
      <c r="M84" s="111"/>
      <c r="N84" s="111"/>
      <c r="O84" s="111"/>
      <c r="P84" s="111"/>
      <c r="Q84" s="71"/>
      <c r="R84" s="71"/>
      <c r="S84" s="71"/>
      <c r="T84" s="71"/>
      <c r="U84" s="111"/>
      <c r="V84" s="111"/>
      <c r="W84" s="111"/>
      <c r="X84" s="71"/>
      <c r="Y84" s="71"/>
      <c r="Z84" s="71"/>
      <c r="AA84" s="71"/>
      <c r="AB84" s="111"/>
      <c r="AC84" s="111"/>
      <c r="AD84" s="111"/>
      <c r="AE84" s="111"/>
      <c r="AF84" s="111"/>
    </row>
    <row r="85" spans="1:32">
      <c r="A85" s="14"/>
      <c r="B85" s="14"/>
      <c r="C85" s="113"/>
      <c r="D85" s="113"/>
      <c r="E85" s="113"/>
      <c r="F85" s="113"/>
      <c r="G85" s="113"/>
      <c r="H85" s="113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3"/>
      <c r="V85" s="113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14"/>
      <c r="B86" s="14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14"/>
      <c r="B87" s="14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C88" s="24"/>
    </row>
    <row r="91" spans="1:32" ht="19.5">
      <c r="C91" s="25"/>
    </row>
    <row r="92" spans="1:32" ht="19.5">
      <c r="C92" s="25"/>
    </row>
    <row r="93" spans="1:32" ht="19.5">
      <c r="C93" s="25"/>
    </row>
    <row r="94" spans="1:32" ht="19.5">
      <c r="C94" s="25"/>
    </row>
    <row r="95" spans="1:32" ht="19.5">
      <c r="C95" s="25"/>
    </row>
    <row r="96" spans="1:32" ht="19.5">
      <c r="C96" s="25"/>
    </row>
    <row r="97" spans="3:3" ht="19.5">
      <c r="C97" s="25"/>
    </row>
  </sheetData>
  <mergeCells count="539"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Лист1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2022-10-19T09:59:58Z</cp:lastPrinted>
  <dcterms:created xsi:type="dcterms:W3CDTF">2003-03-13T16:00:22Z</dcterms:created>
  <dcterms:modified xsi:type="dcterms:W3CDTF">2023-03-10T10:18:38Z</dcterms:modified>
</cp:coreProperties>
</file>